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540" tabRatio="599" firstSheet="3" activeTab="4"/>
  </bookViews>
  <sheets>
    <sheet name="1sz" sheetId="1" r:id="rId1"/>
    <sheet name="1aszm" sheetId="2" r:id="rId2"/>
    <sheet name="2aszm" sheetId="3" r:id="rId3"/>
    <sheet name="2bszm" sheetId="4" r:id="rId4"/>
    <sheet name="2cszm" sheetId="5" r:id="rId5"/>
    <sheet name="3aszm" sheetId="6" r:id="rId6"/>
    <sheet name="3bszm" sheetId="7" r:id="rId7"/>
    <sheet name="3cszm" sheetId="8" r:id="rId8"/>
    <sheet name="4szm" sheetId="9" r:id="rId9"/>
    <sheet name="5szm" sheetId="10" r:id="rId10"/>
    <sheet name="6szm" sheetId="11" r:id="rId11"/>
    <sheet name="7szm" sheetId="12" r:id="rId12"/>
    <sheet name="8szm" sheetId="13" r:id="rId13"/>
    <sheet name="9szm" sheetId="14" r:id="rId14"/>
    <sheet name="10szm (2)" sheetId="15" r:id="rId15"/>
    <sheet name="11szm (2)" sheetId="16" r:id="rId16"/>
    <sheet name="12szm" sheetId="17" r:id="rId17"/>
    <sheet name="13szm" sheetId="18" r:id="rId18"/>
    <sheet name="14szm" sheetId="19" r:id="rId19"/>
  </sheets>
  <definedNames/>
  <calcPr fullCalcOnLoad="1"/>
</workbook>
</file>

<file path=xl/sharedStrings.xml><?xml version="1.0" encoding="utf-8"?>
<sst xmlns="http://schemas.openxmlformats.org/spreadsheetml/2006/main" count="1693" uniqueCount="751">
  <si>
    <t>Intézmény megnevezése</t>
  </si>
  <si>
    <t>Polgármesteri Hivatal és önállóan működő intézményei</t>
  </si>
  <si>
    <t>2010.évi eredeti</t>
  </si>
  <si>
    <t>2011. évi tervezett</t>
  </si>
  <si>
    <t>Változás %</t>
  </si>
  <si>
    <t>14. számú melléklet</t>
  </si>
  <si>
    <t>Újszász Városi Önkormányzat engedélyezett létszámelőirányzata</t>
  </si>
  <si>
    <t>Gimnázium és Műszaki Szakközépiskola és Kollégium</t>
  </si>
  <si>
    <t>- ebből köztisztviselői létszám</t>
  </si>
  <si>
    <t>- ebből köztisztviselő</t>
  </si>
  <si>
    <t xml:space="preserve">           közalkalmazott</t>
  </si>
  <si>
    <t>Viziközmű törlesztés</t>
  </si>
  <si>
    <t>Címzett támogatás</t>
  </si>
  <si>
    <t>Gépjárműadó</t>
  </si>
  <si>
    <t>Bírság</t>
  </si>
  <si>
    <t>Osztalék bevételek</t>
  </si>
  <si>
    <t>Vagyon bérbeadásából, haszonbérbeadásából, üzemeltetéséből,
koncessziós díjából származó bevétel</t>
  </si>
  <si>
    <t>Saját bevételek (01+…+08)</t>
  </si>
  <si>
    <t>Viziközmű-társulattól átvett, még meg nem fizetett érdekeltségi
hozzájárulások beszedéséből származó bevételek</t>
  </si>
  <si>
    <t>Előző év(ek)ben keletkezett tárgyévet terhelő fizetési kötelezettség (12+…+20)</t>
  </si>
  <si>
    <t>- Váltótartozások</t>
  </si>
  <si>
    <t>- Szállítókkal szembeni tartozások</t>
  </si>
  <si>
    <t>Kamatfizetési kötelezettség a 12-20. sorok után</t>
  </si>
  <si>
    <t>Rövid lejáratú kötelezettségek (11+21+22)</t>
  </si>
  <si>
    <t>A helyi önkormányzat adósságot keletkeztető éves
kötelezettségvállalásának felső határa [(09-23) x 0,7]+10</t>
  </si>
  <si>
    <t>Létszám (fő) Munkatörvénykönyves</t>
  </si>
  <si>
    <t>Karbantartók</t>
  </si>
  <si>
    <t xml:space="preserve">Létszám (fő) </t>
  </si>
  <si>
    <t>Közhasznú foglalkoztatás</t>
  </si>
  <si>
    <t>Köztisztasági tevékenység</t>
  </si>
  <si>
    <t xml:space="preserve">    Újszászi Nevelési Központ</t>
  </si>
  <si>
    <t>ezer Ft-ban</t>
  </si>
  <si>
    <t>Sor-sz.</t>
  </si>
  <si>
    <t>Megnevezés</t>
  </si>
  <si>
    <t>BEVÉTELEK</t>
  </si>
  <si>
    <t>Működési bevételek</t>
  </si>
  <si>
    <t>1.</t>
  </si>
  <si>
    <t>Intézményi működési bevételek</t>
  </si>
  <si>
    <t>2.</t>
  </si>
  <si>
    <t>Önkormányzatok sajátos működési bevételei</t>
  </si>
  <si>
    <t>2.1.</t>
  </si>
  <si>
    <t>Illetékek</t>
  </si>
  <si>
    <t>2.2.</t>
  </si>
  <si>
    <t>Helyi adók</t>
  </si>
  <si>
    <t>2.3.</t>
  </si>
  <si>
    <t>Átengedett központi adók</t>
  </si>
  <si>
    <t>2.4.</t>
  </si>
  <si>
    <t>Bíróságok, pótlékok és egyéb sajátos bevételek</t>
  </si>
  <si>
    <t>Támogatások</t>
  </si>
  <si>
    <t>3.</t>
  </si>
  <si>
    <t>Önkormányzatok költségvetési támogatása</t>
  </si>
  <si>
    <t>3.1.</t>
  </si>
  <si>
    <t>Normatív támogatások</t>
  </si>
  <si>
    <t>3.2.</t>
  </si>
  <si>
    <t xml:space="preserve">Központosított előirányzatok </t>
  </si>
  <si>
    <t>3.3.</t>
  </si>
  <si>
    <t>3.4.</t>
  </si>
  <si>
    <t>3.5.</t>
  </si>
  <si>
    <t>Normatív kötött felhasználású támogatások</t>
  </si>
  <si>
    <t xml:space="preserve">         -szoc.vizsga és továbbképzés</t>
  </si>
  <si>
    <t>Fejlesztési célú támogatások</t>
  </si>
  <si>
    <t>Felhalmozási és tőke jellegű bevételek</t>
  </si>
  <si>
    <t>4.</t>
  </si>
  <si>
    <t>Tárgyi eszközök, immateriális javak értékesítése</t>
  </si>
  <si>
    <t>5.</t>
  </si>
  <si>
    <t>Önkormányzatok sajátos felhalmozási és tőkebevételei</t>
  </si>
  <si>
    <t>6.</t>
  </si>
  <si>
    <t>Pénzügyi befektetések bevételei</t>
  </si>
  <si>
    <t>Véglegesen átvett pénzeszközök</t>
  </si>
  <si>
    <t>7.</t>
  </si>
  <si>
    <t>Működési célú pénzeszköz átvétel</t>
  </si>
  <si>
    <t>8.</t>
  </si>
  <si>
    <t>Felhalmozási célú pénzeszköz átvétel</t>
  </si>
  <si>
    <t>Támogatási kölcsönök visszatérülése, értékpapírok</t>
  </si>
  <si>
    <t>értékesítésének, kibocsátásának bevétele</t>
  </si>
  <si>
    <t>9.</t>
  </si>
  <si>
    <t>Felhalmozási célú támogatási kölcsönök visszatér.</t>
  </si>
  <si>
    <t xml:space="preserve">    - Dolgozóknak folyósított kölcsönök visszatér.</t>
  </si>
  <si>
    <t xml:space="preserve">    - Lakásépítésre és lakásvásárlási kölcsön visszatér.</t>
  </si>
  <si>
    <t>Hitelek</t>
  </si>
  <si>
    <t>10.</t>
  </si>
  <si>
    <t>Működési célú hitel</t>
  </si>
  <si>
    <t>11.</t>
  </si>
  <si>
    <t>Felhalmozási célú hitel</t>
  </si>
  <si>
    <t>Pénzforgalom nélküli bevételek</t>
  </si>
  <si>
    <t>12.</t>
  </si>
  <si>
    <t>Előző évi várható pénzmaradvány</t>
  </si>
  <si>
    <t>13.</t>
  </si>
  <si>
    <t xml:space="preserve">Bevételek mindösszesen </t>
  </si>
  <si>
    <t>KIADÁSOK</t>
  </si>
  <si>
    <t>Személyi jellegű kiadások</t>
  </si>
  <si>
    <t xml:space="preserve">    - Polgármesteri Hivatal és intézményei</t>
  </si>
  <si>
    <t xml:space="preserve">    - Gimnázium és Műszaki Szakközépiskola</t>
  </si>
  <si>
    <t>Munkaadót terhelő járulékok</t>
  </si>
  <si>
    <t>Dologi jellegű kiadások</t>
  </si>
  <si>
    <t>Ellátottak pénzbeli juttatásai</t>
  </si>
  <si>
    <t>Speciális célú támogatások</t>
  </si>
  <si>
    <t xml:space="preserve">    - Támogatások nonprofit szervezeteknek</t>
  </si>
  <si>
    <t xml:space="preserve">    - Önkormányzat által folyósított ellátások</t>
  </si>
  <si>
    <t xml:space="preserve">            - ebből: rendszeres pénzbeni ellátás</t>
  </si>
  <si>
    <t xml:space="preserve">                         eseti pénzbeni ellátás</t>
  </si>
  <si>
    <t xml:space="preserve">Működési kiadások </t>
  </si>
  <si>
    <t>Beruházási kiadások</t>
  </si>
  <si>
    <t>Felújítási kiadások</t>
  </si>
  <si>
    <t>Egyéb felhalmozási kiadások</t>
  </si>
  <si>
    <t xml:space="preserve">    - Vissza nem térítendő első lakáshoz jutó tám.</t>
  </si>
  <si>
    <t xml:space="preserve">    - Visszatérítendő első lakáshoz jutó tám.</t>
  </si>
  <si>
    <t xml:space="preserve">    - Munkáltatói kölcsön</t>
  </si>
  <si>
    <t xml:space="preserve">    - Felhalmozási célú hitel visszafiz.</t>
  </si>
  <si>
    <t xml:space="preserve">Felhalmozási kiadások összesen </t>
  </si>
  <si>
    <t>Általános tartalék</t>
  </si>
  <si>
    <t>Év végi tervezett pénzmaradvány</t>
  </si>
  <si>
    <t xml:space="preserve">Kiadások mindösszesen </t>
  </si>
  <si>
    <t>Költségvetési létszámkeret</t>
  </si>
  <si>
    <t>I.</t>
  </si>
  <si>
    <t>II.</t>
  </si>
  <si>
    <t>III.</t>
  </si>
  <si>
    <t>IV.</t>
  </si>
  <si>
    <t>V.</t>
  </si>
  <si>
    <t xml:space="preserve">Támogatási kölcsönök visszatérülése, értékpapírok </t>
  </si>
  <si>
    <t>VI.</t>
  </si>
  <si>
    <t>Költségvetési bevételek összesen</t>
  </si>
  <si>
    <t>Finanszírozási bevételek (rövid lej. hitelek, értékpapírok)</t>
  </si>
  <si>
    <t>VII.</t>
  </si>
  <si>
    <t>Hitel felvétel (Felhalmozási)</t>
  </si>
  <si>
    <t>Működési kiadások</t>
  </si>
  <si>
    <t>Felhalmozási kiadások</t>
  </si>
  <si>
    <t>Nyújtott kölcsönök (Felhalmozási)</t>
  </si>
  <si>
    <t>Tartalékok</t>
  </si>
  <si>
    <t>Költségvetési kiadások összesen</t>
  </si>
  <si>
    <t>Finanszírozási kiadások (rövid lej. hitelek, értékpapírok)</t>
  </si>
  <si>
    <t>Hiteltörlesztés (Felhalmozási)</t>
  </si>
  <si>
    <t>Bevételek összesen</t>
  </si>
  <si>
    <t>Kiadások összesen</t>
  </si>
  <si>
    <t>2/a. számú melléklet</t>
  </si>
  <si>
    <t>Működési célú hitel, kötvénykibocsátás</t>
  </si>
  <si>
    <t>Előző évi pénzmaradvány igénybevétele</t>
  </si>
  <si>
    <t>Előző évi vállalkozási eredmény igénybevétele</t>
  </si>
  <si>
    <t>Céltartalék</t>
  </si>
  <si>
    <t>2/b. számú melléklet</t>
  </si>
  <si>
    <t xml:space="preserve">Pénzügyi befektetések bevételei </t>
  </si>
  <si>
    <t>Felhalmozási célú visszatérítések</t>
  </si>
  <si>
    <t>Folyamatban lévő beruházások címzett és céltámogatása</t>
  </si>
  <si>
    <t>Új, induló beruházás címzett és céltámogatása</t>
  </si>
  <si>
    <t>Önk. sajátos műk.bev-ből felhalm. célú</t>
  </si>
  <si>
    <t xml:space="preserve">    - Magánszemélyek kommunális adója</t>
  </si>
  <si>
    <t>Önk. költségvetési tám-ból felhalm. célú</t>
  </si>
  <si>
    <t xml:space="preserve">    - Lakáshoz jutás feladatai</t>
  </si>
  <si>
    <t>Előző évi - várható felhalmozási célú - pénzmaradvány</t>
  </si>
  <si>
    <t xml:space="preserve">Bevételek összesen </t>
  </si>
  <si>
    <t xml:space="preserve">1. </t>
  </si>
  <si>
    <t>Intézmények felhalmozási célú kiadásai</t>
  </si>
  <si>
    <t>Önkormányzat felújítási kiadásai</t>
  </si>
  <si>
    <t>Önkormányzat beruházási kiadásai</t>
  </si>
  <si>
    <t xml:space="preserve">    -Vissza nem térítendő első lakáshoz jutó tám.</t>
  </si>
  <si>
    <t>Felhalmozási célú kölcsönök nyújtása</t>
  </si>
  <si>
    <t xml:space="preserve">    -Visszatérítendő első lakáshoz jutó tám.</t>
  </si>
  <si>
    <t xml:space="preserve">    -Munkáltatói kölcsön</t>
  </si>
  <si>
    <t>Felhalmozási célú általános tartalék</t>
  </si>
  <si>
    <t>Felhalmozási célú céltartalék</t>
  </si>
  <si>
    <t>Felhalmozási célú év végi tervezett maradvány</t>
  </si>
  <si>
    <t>Felhalmozási célú hitel kamata</t>
  </si>
  <si>
    <t xml:space="preserve">Kiadások összesen </t>
  </si>
  <si>
    <t>2/c.számú melléklet</t>
  </si>
  <si>
    <t>Felhalmozási mérleg</t>
  </si>
  <si>
    <t>BEVÉTEL</t>
  </si>
  <si>
    <t>Kommunális adó</t>
  </si>
  <si>
    <t>Összesen:</t>
  </si>
  <si>
    <t>KIADÁS</t>
  </si>
  <si>
    <t xml:space="preserve">Összesen: </t>
  </si>
  <si>
    <t>Felhalmozási célú hitel, kötvénykibocsátás</t>
  </si>
  <si>
    <t xml:space="preserve">KIADÁSOK  </t>
  </si>
  <si>
    <t xml:space="preserve">    - ebből személyi juttatás</t>
  </si>
  <si>
    <t>Felújítás</t>
  </si>
  <si>
    <t>Beruházás</t>
  </si>
  <si>
    <t>Egyéb felhalmozási kiadás</t>
  </si>
  <si>
    <t>Összes kiadás</t>
  </si>
  <si>
    <t xml:space="preserve">7. </t>
  </si>
  <si>
    <t>Önálló intézmények támogatása</t>
  </si>
  <si>
    <t xml:space="preserve">    - Gimnázium és Műszaki Szakközépisk.</t>
  </si>
  <si>
    <t>Mindösszesen</t>
  </si>
  <si>
    <t>Létszám</t>
  </si>
  <si>
    <t>Gimnázium és Műszaki Szakközépiskola</t>
  </si>
  <si>
    <t xml:space="preserve">    - ebből átvett pénzeszköz</t>
  </si>
  <si>
    <t xml:space="preserve">    -           saját bevétel</t>
  </si>
  <si>
    <t xml:space="preserve">    -          munkaadót terhelő járulékok</t>
  </si>
  <si>
    <t xml:space="preserve">    -          dologi kiadások</t>
  </si>
  <si>
    <t xml:space="preserve"> </t>
  </si>
  <si>
    <t xml:space="preserve">    -          ellátottak pénzbeli juttatása</t>
  </si>
  <si>
    <t xml:space="preserve">    -          felújítás</t>
  </si>
  <si>
    <t xml:space="preserve">    -          beruházás</t>
  </si>
  <si>
    <t xml:space="preserve">    -          egyéb kiadás</t>
  </si>
  <si>
    <t>Létszám (fő)</t>
  </si>
  <si>
    <t xml:space="preserve">    - ebből saját bevétel</t>
  </si>
  <si>
    <t xml:space="preserve">    -          költségvetési, önkormányzati tám.</t>
  </si>
  <si>
    <t>3/b számú melléklet</t>
  </si>
  <si>
    <t>előirányzat</t>
  </si>
  <si>
    <t xml:space="preserve">    -          általános tartalék</t>
  </si>
  <si>
    <t>3/c. számú melléklet</t>
  </si>
  <si>
    <t>Művelődési Ház és Könyvtár</t>
  </si>
  <si>
    <t>Sport tevékenység</t>
  </si>
  <si>
    <t>Távmunka</t>
  </si>
  <si>
    <t>Közcélú foglalkoztatás</t>
  </si>
  <si>
    <t>14.</t>
  </si>
  <si>
    <t>15.</t>
  </si>
  <si>
    <t>Lapkiadás</t>
  </si>
  <si>
    <t>16.</t>
  </si>
  <si>
    <t>17.</t>
  </si>
  <si>
    <t>18.</t>
  </si>
  <si>
    <t>Közvilágítás</t>
  </si>
  <si>
    <t>19.</t>
  </si>
  <si>
    <t>Rendszeres pénzbeni ellátás</t>
  </si>
  <si>
    <t>20.</t>
  </si>
  <si>
    <t>Eseti pénzbeni ellátás</t>
  </si>
  <si>
    <t>21.</t>
  </si>
  <si>
    <t>22.</t>
  </si>
  <si>
    <t>23.</t>
  </si>
  <si>
    <t xml:space="preserve">    - ebből önkormányzat sajátos működési bevételei</t>
  </si>
  <si>
    <t xml:space="preserve">    -          önkormányzat költségvetési támogatása</t>
  </si>
  <si>
    <t>24.</t>
  </si>
  <si>
    <t>4. számú melléklet</t>
  </si>
  <si>
    <t>Sor- sz.</t>
  </si>
  <si>
    <t>Feladat megnevezése</t>
  </si>
  <si>
    <t>Előző év végéig</t>
  </si>
  <si>
    <t>Terv évi előirányzat</t>
  </si>
  <si>
    <t>Felújítási kiadások 
összesen:</t>
  </si>
  <si>
    <t>I. Beruházások</t>
  </si>
  <si>
    <t>II. Nem beruházási kiadások</t>
  </si>
  <si>
    <t>Vissza nem térítendő első lakáshoz jutó támogatás</t>
  </si>
  <si>
    <t>Visszatérítendő első lakáshoz
jutó támogatás</t>
  </si>
  <si>
    <t>Munkáltatói kölcsön</t>
  </si>
  <si>
    <t>III. Hiteltörlesztések</t>
  </si>
  <si>
    <t>Fejlesztési kiadások 
összesen</t>
  </si>
  <si>
    <t>6. számú melléklet</t>
  </si>
  <si>
    <t>Feladat/cél</t>
  </si>
  <si>
    <t>Az átcsoportosítás jogát gyakorolja</t>
  </si>
  <si>
    <t>Összesen</t>
  </si>
  <si>
    <t>7. számú melléklet</t>
  </si>
  <si>
    <t xml:space="preserve">Újszász Város Önkormányzat több éves kihatással járó </t>
  </si>
  <si>
    <t>feladatainak előirányzata éves bontásban</t>
  </si>
  <si>
    <t>Feladat</t>
  </si>
  <si>
    <t>Ebből</t>
  </si>
  <si>
    <t>Bázis évi tény</t>
  </si>
  <si>
    <t>évi számított</t>
  </si>
  <si>
    <t xml:space="preserve">    - Közvilágítás</t>
  </si>
  <si>
    <t>8. számú melléklet</t>
  </si>
  <si>
    <t>Bevétel</t>
  </si>
  <si>
    <t>Kiadás</t>
  </si>
  <si>
    <t>Támogatás összesen</t>
  </si>
  <si>
    <t>Terv évet megelőző kiadás</t>
  </si>
  <si>
    <t>Terv évben</t>
  </si>
  <si>
    <t>További években</t>
  </si>
  <si>
    <t>ÖSSZESEN:</t>
  </si>
  <si>
    <t xml:space="preserve"> 9. számú melléklet</t>
  </si>
  <si>
    <t>A támogatás kedvezményezettje (csoportonként)</t>
  </si>
  <si>
    <t>Adóelengedés</t>
  </si>
  <si>
    <t>Adókedvezmény</t>
  </si>
  <si>
    <t>Egyéb</t>
  </si>
  <si>
    <t>jogcíme (jellege)</t>
  </si>
  <si>
    <t>mértéke %</t>
  </si>
  <si>
    <t>összege eFt</t>
  </si>
  <si>
    <t>összege  eFt</t>
  </si>
  <si>
    <t>eFt</t>
  </si>
  <si>
    <t>10. számú melléklet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</si>
  <si>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</si>
  <si>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</si>
  <si>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</si>
  <si>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</si>
  <si>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</si>
  <si>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</si>
  <si>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</si>
  <si>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</si>
  <si>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</si>
  <si>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</si>
  <si>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</si>
  <si>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</si>
  <si>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 xml:space="preserve">BEVÉTELEK  </t>
  </si>
  <si>
    <t xml:space="preserve">Támogatás </t>
  </si>
  <si>
    <t>Átvett pénzeszközök</t>
  </si>
  <si>
    <t xml:space="preserve">Kölcsön visszatérítés </t>
  </si>
  <si>
    <t>Felhalm.bevétel</t>
  </si>
  <si>
    <t>Terv.pénzmaradvány</t>
  </si>
  <si>
    <t>Fejlesztési kiadások</t>
  </si>
  <si>
    <t xml:space="preserve">Tartalék </t>
  </si>
  <si>
    <t>11. számú melléklet</t>
  </si>
  <si>
    <t>Újszász Város Önkormányzat hitelállományának alakulása</t>
  </si>
  <si>
    <t>12. számú melléklet</t>
  </si>
  <si>
    <t>Sor-
szám</t>
  </si>
  <si>
    <t>Kamatbevételek</t>
  </si>
  <si>
    <t>Egyéb sajátos bevételek</t>
  </si>
  <si>
    <t>- Támogatási kölcsönök törlesztése államháztartáson belülre</t>
  </si>
  <si>
    <t>- Hosszú lejáratú hitelek visszafizetése</t>
  </si>
  <si>
    <t>- Rövid lejáratú hitelek visszafizetése</t>
  </si>
  <si>
    <t>- Külföldi finanszírozás kiadásai</t>
  </si>
  <si>
    <t>- Kötvénykibocsátásból származó fizetési kötelezettség</t>
  </si>
  <si>
    <t>- Lízingdíj</t>
  </si>
  <si>
    <t>25.</t>
  </si>
  <si>
    <t>- Garancia és kezességvállalásból származó fizetési kötelezettség</t>
  </si>
  <si>
    <t>26.</t>
  </si>
  <si>
    <t>27.</t>
  </si>
  <si>
    <t>28.</t>
  </si>
  <si>
    <t>Támogatásértékű működési bevétel</t>
  </si>
  <si>
    <t xml:space="preserve">     - ebből OEP-től </t>
  </si>
  <si>
    <t>Támogatási kölcsönök visszatérülése</t>
  </si>
  <si>
    <t>Támogatásértékű műk.kiadás</t>
  </si>
  <si>
    <t>Felhalmozási célú pénzeszköz átvétel államháztart.kívül</t>
  </si>
  <si>
    <t>Támogatásértékű felhalmozási bevétel</t>
  </si>
  <si>
    <t>Támogatásértékű működési kiadás</t>
  </si>
  <si>
    <t>Támogatásértékű felhalmozási kiadások</t>
  </si>
  <si>
    <t>Véglegesen átvett pénzeszközök államháztart.kívül</t>
  </si>
  <si>
    <t>Támogatásértékű bevétel</t>
  </si>
  <si>
    <t>VIII.</t>
  </si>
  <si>
    <t>Átvett pénzeszközök államháztart.kívülről</t>
  </si>
  <si>
    <t xml:space="preserve">    - Lakossági befizetés viziközmű</t>
  </si>
  <si>
    <t>Támogtásértékű felhalmozási bevétel</t>
  </si>
  <si>
    <t>Támogatásértékű felhalm.kiadás</t>
  </si>
  <si>
    <t>Felhalmozási célú pénzeszköz átadás</t>
  </si>
  <si>
    <t>V</t>
  </si>
  <si>
    <t xml:space="preserve">    - ebből OEP-től átvett</t>
  </si>
  <si>
    <t>IX.</t>
  </si>
  <si>
    <t xml:space="preserve">               munkaadót terhelő járulékok</t>
  </si>
  <si>
    <t xml:space="preserve">               dologi kiadások</t>
  </si>
  <si>
    <t xml:space="preserve">               ellátottak pénzbeli juttatása</t>
  </si>
  <si>
    <t xml:space="preserve">               egyéb kiadások</t>
  </si>
  <si>
    <t xml:space="preserve">               speciális célú támogatások</t>
  </si>
  <si>
    <t xml:space="preserve">               támogatásértékű működési kiadás</t>
  </si>
  <si>
    <t xml:space="preserve">    - Újszászi Nevelési Központ</t>
  </si>
  <si>
    <t>Újszászi Nevelési Központ</t>
  </si>
  <si>
    <t xml:space="preserve">    - Gimnázium</t>
  </si>
  <si>
    <t xml:space="preserve">    - Közhasznú támogatás</t>
  </si>
  <si>
    <t xml:space="preserve">            - polgármesteri keret</t>
  </si>
  <si>
    <t xml:space="preserve">    - Kisebbségi Önk.központosított tám.átut.</t>
  </si>
  <si>
    <t xml:space="preserve">                átvett péneszköz</t>
  </si>
  <si>
    <t xml:space="preserve">                támogatásértékű bevétel</t>
  </si>
  <si>
    <t xml:space="preserve">                támogatási kölcsön visszatérülés</t>
  </si>
  <si>
    <t xml:space="preserve">                előző évi várható pénzmaradvány</t>
  </si>
  <si>
    <t xml:space="preserve">                felhalmozási, tőkejellegű bevétel</t>
  </si>
  <si>
    <t xml:space="preserve">                költségvetési, önkormányzati tám.</t>
  </si>
  <si>
    <t xml:space="preserve">    -          céltartalék</t>
  </si>
  <si>
    <t xml:space="preserve">    -          támogatásértékű működési kiadás</t>
  </si>
  <si>
    <t>3) Működési kiadás</t>
  </si>
  <si>
    <t>4) ÖSSZESEN</t>
  </si>
  <si>
    <t>Ebből terv évi támogatás</t>
  </si>
  <si>
    <t>Intézményi működési bevételek Levonva ÁFA visszatér.</t>
  </si>
  <si>
    <t>Személyi juttatások</t>
  </si>
  <si>
    <t>I. MŰKÖDÉSI CÉLÚ BEVÉTELEK ÉS KIADÁSOK</t>
  </si>
  <si>
    <t>II. FELHALMOZÁSI CÉLÚ BEVÉTELEK ÉS KIADÁSOK</t>
  </si>
  <si>
    <t>29.</t>
  </si>
  <si>
    <t>Önkorm.felhalmozási és tőkejellegű bevételei</t>
  </si>
  <si>
    <t>30.</t>
  </si>
  <si>
    <t xml:space="preserve">         -ebből közfoglalkoztatás</t>
  </si>
  <si>
    <t>Speciális célú támogatások államházt.kívül</t>
  </si>
  <si>
    <t xml:space="preserve">                hosszúlejáratú fejlesztési hitel</t>
  </si>
  <si>
    <t>Létszám (fő) engedélyezett</t>
  </si>
  <si>
    <t>Finanszírozási műveletek</t>
  </si>
  <si>
    <t>Hosszúlejáratú fejlesztési hitel, a "Sikeres Magyarországért" Önkormányzati
 Infrastrukturális Fejlesztési Hitelprogram keretében</t>
  </si>
  <si>
    <t>A hitelt folyósító pénzügyi vállalkozás:</t>
  </si>
  <si>
    <t xml:space="preserve">      Magyar Takarékszövetkezeti Bank Zártkörűen Működő Részvénytársaság</t>
  </si>
  <si>
    <t xml:space="preserve">      1122 Budapest, Pethényi köz 10.</t>
  </si>
  <si>
    <t>2010-ben</t>
  </si>
  <si>
    <t>2011-ben</t>
  </si>
  <si>
    <t>2012-ben</t>
  </si>
  <si>
    <r>
      <t>A hitel folyósítása:</t>
    </r>
    <r>
      <rPr>
        <sz val="10"/>
        <rFont val="Arial"/>
        <family val="0"/>
      </rPr>
      <t xml:space="preserve"> 2007. február hó</t>
    </r>
  </si>
  <si>
    <t>2013-ban</t>
  </si>
  <si>
    <t>2014-ben</t>
  </si>
  <si>
    <t>2015-ben</t>
  </si>
  <si>
    <t>2016-ban</t>
  </si>
  <si>
    <t>2017-ben</t>
  </si>
  <si>
    <t>9.672,5eFt</t>
  </si>
  <si>
    <t>9.699,0eFt</t>
  </si>
  <si>
    <t>239,5eFt</t>
  </si>
  <si>
    <r>
      <t>Törlesztési esedékességek:</t>
    </r>
    <r>
      <rPr>
        <sz val="10"/>
        <rFont val="Arial"/>
        <family val="2"/>
      </rPr>
      <t xml:space="preserve"> 3 év türelmi idővel, először 2010-ben</t>
    </r>
  </si>
  <si>
    <t>Dologi és egyéb folyó kiadások</t>
  </si>
  <si>
    <t>Gimnázium szakképzési alap felhaszn.</t>
  </si>
  <si>
    <t>Hosszúlejáratú fejl.hitel kamata</t>
  </si>
  <si>
    <t xml:space="preserve">                                                                     5. számú melléklet</t>
  </si>
  <si>
    <t>70 éven felül
80 éven felüli házaspár</t>
  </si>
  <si>
    <t xml:space="preserve">Kommunális 
adó
</t>
  </si>
  <si>
    <t xml:space="preserve">Térítési díj
</t>
  </si>
  <si>
    <t xml:space="preserve">2.
</t>
  </si>
  <si>
    <t xml:space="preserve">1.
</t>
  </si>
  <si>
    <t xml:space="preserve">Felhalmozási kölcsön törlesztés </t>
  </si>
  <si>
    <t>Koncessziós díj</t>
  </si>
  <si>
    <t>Ingatlan értékesítés</t>
  </si>
  <si>
    <t>Gimnázium szakképzési hozzájárulás</t>
  </si>
  <si>
    <t>Szakképzési alapból fejlesztési célú felhasználás</t>
  </si>
  <si>
    <t>Bírságok, pótlékok és egyéb sajátos bevételek</t>
  </si>
  <si>
    <t>Rövid lejáratú fejlesztési hitel törl.</t>
  </si>
  <si>
    <t>Pénzügyi befektetés kiadása</t>
  </si>
  <si>
    <t>Értékesített tárgyi eszköz Áfa befizetés</t>
  </si>
  <si>
    <t xml:space="preserve">    - ebből átvett pénzeszköz működésre</t>
  </si>
  <si>
    <t xml:space="preserve">    -           átvett pénzeszköz felhalmozásra</t>
  </si>
  <si>
    <t>Működési célú pénzeszköz átvétel államházt.kívül</t>
  </si>
  <si>
    <t>Továbbadási (lebonyolítási) célú működési bevétel</t>
  </si>
  <si>
    <t>Működési célú kölcsön visszatérülés, igénybevétel</t>
  </si>
  <si>
    <t>Rövid lejáratú hitel</t>
  </si>
  <si>
    <t>Rövid lejáratú értékpapírok értékesítése, kibocsátása</t>
  </si>
  <si>
    <t>Működési célú előző évi pénzmaradvány igénybevétele</t>
  </si>
  <si>
    <t xml:space="preserve">Működési célú bevételek összesen </t>
  </si>
  <si>
    <t>Működési célú pénzeszköz átadás államházt.kívül</t>
  </si>
  <si>
    <t>Továbbadási (lebonyolítási) célú működési kiadás</t>
  </si>
  <si>
    <t>Ellátottak pénzbeni juttatása</t>
  </si>
  <si>
    <t>Működési célú kölcsön nyújtása és törlesztése</t>
  </si>
  <si>
    <t>Rövid lejáratú hitel visszafizetése</t>
  </si>
  <si>
    <t>Rövid lejáratú hitel kamata</t>
  </si>
  <si>
    <t>Rövid lejáratú értékpapír beváltása, vásárlása</t>
  </si>
  <si>
    <t xml:space="preserve">Működési célú kiadások összesen </t>
  </si>
  <si>
    <t>36.</t>
  </si>
  <si>
    <t>37.</t>
  </si>
  <si>
    <t>38.</t>
  </si>
  <si>
    <t>39.</t>
  </si>
  <si>
    <t>40.</t>
  </si>
  <si>
    <t>41.</t>
  </si>
  <si>
    <t>42.</t>
  </si>
  <si>
    <t>Önkormányzat sajátos felhalmozási és tőkebevételek</t>
  </si>
  <si>
    <t>Felhalmozási célú péneszköz átvétele államházt.kívül</t>
  </si>
  <si>
    <t>Továbbadási (lebonyolítási) célú felhalmozási bevétel</t>
  </si>
  <si>
    <t>Felhalmozási ÁFA visszatérülés</t>
  </si>
  <si>
    <t>Ért.tárgyi eszköz és immateriális javak ÁFÁ-ja</t>
  </si>
  <si>
    <t>Felhalmozási célú kölcsön visszatérülés, igénybevétel</t>
  </si>
  <si>
    <t>Hosszúlejáratú hitel</t>
  </si>
  <si>
    <t>Hosszúlejáratú értékpapír kiocsátása</t>
  </si>
  <si>
    <t>Felhalmozási célú előző évi pénzmaradvány igénybevét.</t>
  </si>
  <si>
    <t>Felhalmozási célú bevételek összesen</t>
  </si>
  <si>
    <t>Felhalmozási kiadások (Áfa-val)</t>
  </si>
  <si>
    <t>Ért.tárgyi eszköz és immateriális javak utáni ÁFA befizetés</t>
  </si>
  <si>
    <t>Felhalmozási célú pénzeszköz átadás államházt.kívül</t>
  </si>
  <si>
    <t>Támogatásértékű felhalmozási kiadás</t>
  </si>
  <si>
    <t>Továbbadási (lebonyolítási) célú felhalm.kiadás</t>
  </si>
  <si>
    <t>Felhalmozási célú kölcsönök nyújtása és törlesztése</t>
  </si>
  <si>
    <t>Hosszú lejáratú hitel visszafizetése</t>
  </si>
  <si>
    <t>Hosszú lejáratú hitel kamata</t>
  </si>
  <si>
    <t xml:space="preserve">Felhalmozási célú kiadás 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</si>
  <si>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</si>
  <si>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</si>
  <si>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</si>
  <si>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</si>
  <si>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</si>
  <si>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</si>
  <si>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</si>
  <si>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</si>
  <si>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</si>
  <si>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31.</t>
  </si>
  <si>
    <t>32.</t>
  </si>
  <si>
    <t>33.</t>
  </si>
  <si>
    <t>34.</t>
  </si>
  <si>
    <t>35.</t>
  </si>
  <si>
    <t>Felújítási kiadások (Áfa-val)</t>
  </si>
  <si>
    <t>ÖNKORMÁNYZAT BEVÉTELEI ÖSSZESEN:</t>
  </si>
  <si>
    <t>ÖNKORMÁNYZAT KIADÁSAI ÖSSZESEN:</t>
  </si>
  <si>
    <t>1/a. számú melléklet</t>
  </si>
  <si>
    <t>1. számú melléklet</t>
  </si>
  <si>
    <t>II:</t>
  </si>
  <si>
    <t xml:space="preserve">    - Testvérvárosi kapcsolatok</t>
  </si>
  <si>
    <t>15,</t>
  </si>
  <si>
    <t>Függő bevételek</t>
  </si>
  <si>
    <t>Működési célú hitel visszafizetés</t>
  </si>
  <si>
    <t>Függő kiadás</t>
  </si>
  <si>
    <t>ezer Ft</t>
  </si>
  <si>
    <t>Intéményi működési bevételből felhalmozási célú</t>
  </si>
  <si>
    <t>3/a.számú melléklet</t>
  </si>
  <si>
    <t>X.</t>
  </si>
  <si>
    <t>Működési likvid hitel visszafiz.</t>
  </si>
  <si>
    <t>terv/előző évi előirány. (%)</t>
  </si>
  <si>
    <t>Helyi kisebbségi önkormányzat nélkül</t>
  </si>
  <si>
    <t xml:space="preserve">    - Egyszeri gyermekvédelmi kedvezmény</t>
  </si>
  <si>
    <t xml:space="preserve">    - Gázvezeték kiépítés hozzájárulás</t>
  </si>
  <si>
    <t>terv/előző év előirány. (%)</t>
  </si>
  <si>
    <t>Koncessziós díjból megvalósítandó beruházás</t>
  </si>
  <si>
    <t>Újszász Város Polgármesteri Hivatal Igazgatási tevékenység</t>
  </si>
  <si>
    <t>Városgazdálkodás</t>
  </si>
  <si>
    <t>Koncessziós díjból megval.beruházás</t>
  </si>
  <si>
    <t xml:space="preserve"> Céltartalék</t>
  </si>
  <si>
    <t xml:space="preserve">    - Hosszúlejáratú fejl.hitel kamata</t>
  </si>
  <si>
    <t xml:space="preserve">Önkormányzati költségvetési támogatás </t>
  </si>
  <si>
    <t xml:space="preserve">    -          felhalmozási és tőkejellegű bevétel</t>
  </si>
  <si>
    <t xml:space="preserve">    - Pénzbeli juttatás</t>
  </si>
  <si>
    <t xml:space="preserve">      = ebből PH és intézményei</t>
  </si>
  <si>
    <t xml:space="preserve">                  Közfoglalkoztatás</t>
  </si>
  <si>
    <t>Pénzforgalom nélküli bevétel</t>
  </si>
  <si>
    <t>Településrendezési terv módosítása</t>
  </si>
  <si>
    <t xml:space="preserve">    -           előző évi várható pénzmaradvány</t>
  </si>
  <si>
    <t xml:space="preserve">    -          előző évi várható pénzmaradvány</t>
  </si>
  <si>
    <t>Településrendezési terv módosítás</t>
  </si>
  <si>
    <t>2012.</t>
  </si>
  <si>
    <t>--------------------</t>
  </si>
  <si>
    <t>Ipraűzési adó</t>
  </si>
  <si>
    <t>Lakosság részére lakásép.,felúj.-hoz</t>
  </si>
  <si>
    <t>Helyiségek, eszközök hasznosítása</t>
  </si>
  <si>
    <t>Kölcsönök elengedése</t>
  </si>
  <si>
    <t>1. számú melléklet folytatása</t>
  </si>
  <si>
    <t>1. számú melléllet folytatása</t>
  </si>
  <si>
    <t>3/a. számú melléklet folytatása</t>
  </si>
  <si>
    <t>3/c. számú melléklet folytatása</t>
  </si>
  <si>
    <t>3/c.számú melléklet folytatása</t>
  </si>
  <si>
    <t>2010. évi előirányzat</t>
  </si>
  <si>
    <t xml:space="preserve">    - LEADER-Hagyományőrző rendezvény</t>
  </si>
  <si>
    <t xml:space="preserve">    - LEADER-Műv.találkozó (Szoc.O.50.évforduló)</t>
  </si>
  <si>
    <t xml:space="preserve">    - ÁROP PH szervzet fejlesztés EU-s pályázat</t>
  </si>
  <si>
    <t xml:space="preserve">    - TÁMOP 3.1.4  EU-s pályázat</t>
  </si>
  <si>
    <t xml:space="preserve">    - TIOP Könyvtár infrastruktúra fejl. EU-s pályázat</t>
  </si>
  <si>
    <t xml:space="preserve">    - LEADER Sportpálya öltöző felúj. EU-s pályázat</t>
  </si>
  <si>
    <t xml:space="preserve">    - TIGÁZ DSO</t>
  </si>
  <si>
    <t xml:space="preserve">    - JÁSZKUN VOLÁN</t>
  </si>
  <si>
    <t xml:space="preserve">    - EU önerő alap támogatás</t>
  </si>
  <si>
    <t xml:space="preserve">    - ÉAOP-3.1.2/A Dózsa György út EU-s pályázat</t>
  </si>
  <si>
    <t xml:space="preserve">    - ÁROP PH szervezet fejlesztés EU-s pályázat</t>
  </si>
  <si>
    <t xml:space="preserve">    - Lakossági viziközmű befizetések</t>
  </si>
  <si>
    <t xml:space="preserve">    - ÉAOP-4.1.1/2F Gimnázium EU-s pályázat</t>
  </si>
  <si>
    <t xml:space="preserve">    - ÉAOP-5.1.1 Orczy Kastély homlokzat felúj. EU-s pályázat</t>
  </si>
  <si>
    <t xml:space="preserve">    - NDP Bakó úti játszótér EU-s pályázat</t>
  </si>
  <si>
    <t xml:space="preserve">    - NDP Hosszú iskola külső felúj. EU-s pályázat</t>
  </si>
  <si>
    <t xml:space="preserve">    - Iparűzési adó</t>
  </si>
  <si>
    <t xml:space="preserve">    - SZJA helyben maradó része</t>
  </si>
  <si>
    <t xml:space="preserve">    - SZJA jövedelemkülönbség mérséklésére</t>
  </si>
  <si>
    <t xml:space="preserve">    - SZJA normatív módon</t>
  </si>
  <si>
    <t xml:space="preserve">    - Gépjárműadó </t>
  </si>
  <si>
    <t xml:space="preserve">    - Pótlék</t>
  </si>
  <si>
    <t xml:space="preserve">    - Talajterhelési díj</t>
  </si>
  <si>
    <t xml:space="preserve">    - Lakbér</t>
  </si>
  <si>
    <t xml:space="preserve">    - Lakosságszámhoz kötötten</t>
  </si>
  <si>
    <t xml:space="preserve">    - Feladatmutatóhoz kötötten</t>
  </si>
  <si>
    <t xml:space="preserve">    - Helyi kisebbségi önkorm. támogatása</t>
  </si>
  <si>
    <t xml:space="preserve">    - Kieg.tám.egyes közoktatási feladatokhoz</t>
  </si>
  <si>
    <t xml:space="preserve">    - Egyes szociális feladatok kieg.tám.</t>
  </si>
  <si>
    <t xml:space="preserve">    - Koncessziós díj</t>
  </si>
  <si>
    <t xml:space="preserve">    - OEP-től átvett pénzeszköz</t>
  </si>
  <si>
    <t xml:space="preserve">    - Közlekedési támogatásra</t>
  </si>
  <si>
    <t xml:space="preserve">    - Gyermektartásdíj előlegre</t>
  </si>
  <si>
    <t xml:space="preserve">    - NDP Hosszú iskola külső felúj.  EU-s pályázat</t>
  </si>
  <si>
    <t xml:space="preserve">    - ÉAOP-5.1.1 Orczy kastély homlokzat felúj. EU-s</t>
  </si>
  <si>
    <t>ÉAOP-4.1.1/2F Gimnázium</t>
  </si>
  <si>
    <t>Úthálózat felújítás</t>
  </si>
  <si>
    <t>ÉAOP-5.1.1 Orczy kastély homklozat felújítás</t>
  </si>
  <si>
    <t>TIOP Könyvtár infrastruktúra fejlesztés</t>
  </si>
  <si>
    <t>LEADER Sportpálya öltöző felújítás</t>
  </si>
  <si>
    <t>NDP Bakó úti játszótér</t>
  </si>
  <si>
    <t>ÉAOP-3.1.2/A Dózsa György út</t>
  </si>
  <si>
    <t>Fejlesztési hitel törlesztés (címzett, Akácfa út)</t>
  </si>
  <si>
    <t>Fejlesztési hitel kamatai</t>
  </si>
  <si>
    <t>Polgármesteri Hivatal és önállóan működő intézményei és szakfeladatai</t>
  </si>
  <si>
    <t>2010. évi  előirányzat</t>
  </si>
  <si>
    <t>Önállóan működő és gazdálkodó intézmények</t>
  </si>
  <si>
    <t>2010. évi</t>
  </si>
  <si>
    <r>
      <t xml:space="preserve">31 </t>
    </r>
    <r>
      <rPr>
        <sz val="8"/>
        <color indexed="8"/>
        <rFont val="Arial"/>
        <family val="2"/>
      </rPr>
      <t>köztisztviselő</t>
    </r>
    <r>
      <rPr>
        <sz val="10"/>
        <color indexed="8"/>
        <rFont val="Arial"/>
        <family val="2"/>
      </rPr>
      <t xml:space="preserve">
3 </t>
    </r>
    <r>
      <rPr>
        <sz val="8"/>
        <color indexed="8"/>
        <rFont val="Arial"/>
        <family val="2"/>
      </rPr>
      <t>Munkatvkönyv.</t>
    </r>
  </si>
  <si>
    <t xml:space="preserve"> Önállóan működő intézmények és szakfeladatok</t>
  </si>
  <si>
    <t>Védőnői Szolgálat (Ifjúság egészségügyi gondozás)</t>
  </si>
  <si>
    <t xml:space="preserve">               Támog.ért.felhalm.átvett</t>
  </si>
  <si>
    <t xml:space="preserve">                támog.ért.működésre átvett pénzeszköz</t>
  </si>
  <si>
    <t xml:space="preserve">               támog.ért.felhalmozásra átvett pénzeszk.</t>
  </si>
  <si>
    <t xml:space="preserve">               támog.ért.működésre átvett pénzeszköz.</t>
  </si>
  <si>
    <t>Létszám (fő) (állományba nem tartozó)</t>
  </si>
  <si>
    <t xml:space="preserve">               támog.ért.működési átvett pénzeszköz.</t>
  </si>
  <si>
    <t xml:space="preserve">               támog.ért.működési átvett pénzeszk.</t>
  </si>
  <si>
    <t xml:space="preserve">    - Hitelfelvétel működési</t>
  </si>
  <si>
    <t xml:space="preserve">    - Fejlesztési hitel felvétel hosszúlejáratú</t>
  </si>
  <si>
    <t>2012. évi számított előirányzat</t>
  </si>
  <si>
    <t>ÉAOP-4.1.1/2F Gimnázium felújítás</t>
  </si>
  <si>
    <t>ÉAOP-5.1.1/E Orczy kastély homlokzat felúj.</t>
  </si>
  <si>
    <t>LEADER-Sportpálya öltöző felújítás</t>
  </si>
  <si>
    <t>Integrált városfejlesztés</t>
  </si>
  <si>
    <t>Hosszúlejáratú fejl.hitel törl.(címzett)</t>
  </si>
  <si>
    <t>2013.</t>
  </si>
  <si>
    <t>1) Hiteltörlesztések</t>
  </si>
  <si>
    <t>2) Beruházási kiadások</t>
  </si>
  <si>
    <t xml:space="preserve">    - ÉAOP-4.1.1/2F Gimnázium</t>
  </si>
  <si>
    <t xml:space="preserve">    - ÉAOP-3.1.2/A Dózsa Gy. út</t>
  </si>
  <si>
    <t xml:space="preserve">    - NDP Bakó úti játszótér</t>
  </si>
  <si>
    <t>8.6 "Regionális operatív programok" hitelcél</t>
  </si>
  <si>
    <r>
      <t>A hitel folyósítása:</t>
    </r>
    <r>
      <rPr>
        <sz val="10"/>
        <rFont val="Arial"/>
        <family val="0"/>
      </rPr>
      <t xml:space="preserve"> 2010. év </t>
    </r>
  </si>
  <si>
    <r>
      <t>Törlesztési esedékességek:</t>
    </r>
    <r>
      <rPr>
        <sz val="10"/>
        <rFont val="Arial"/>
        <family val="2"/>
      </rPr>
      <t xml:space="preserve"> 3 év türelmi idővel, először 2013-ban</t>
    </r>
  </si>
  <si>
    <t>2.780,0</t>
  </si>
  <si>
    <t>2019-ben</t>
  </si>
  <si>
    <t>2021-ben</t>
  </si>
  <si>
    <t>2022-ben</t>
  </si>
  <si>
    <t>2024-ben</t>
  </si>
  <si>
    <t>2025-ben</t>
  </si>
  <si>
    <t>2018-ban</t>
  </si>
  <si>
    <t>2020-ban</t>
  </si>
  <si>
    <t>2023-ban</t>
  </si>
  <si>
    <t>2026-ban</t>
  </si>
  <si>
    <t>2027-ben</t>
  </si>
  <si>
    <t>2028-ban</t>
  </si>
  <si>
    <t>2029-ben</t>
  </si>
  <si>
    <t>2030-ban</t>
  </si>
  <si>
    <t>2.1 "Közutak építése" hitelcél</t>
  </si>
  <si>
    <t>6.120,0</t>
  </si>
  <si>
    <t>1.960,0</t>
  </si>
  <si>
    <t>Tárgyévben keletkezett tárgyévet terh.bef.köt. (26+…..+34)</t>
  </si>
  <si>
    <t>-Támogatási kölcsönök törlesztése államháztartsáon belülre</t>
  </si>
  <si>
    <t>- Kötványkibocsátásból származó fizetési kötelezettség</t>
  </si>
  <si>
    <t>Kamat fizetési kötelezettség a 26.-34. sorok után</t>
  </si>
  <si>
    <t>Felúj., felhalm. célú kötváll. a 7. sorban szereplő vagyonra</t>
  </si>
  <si>
    <t>Hitelképesség vizsgálatánál figyelembe vett tárgyévi kötelezettség (25+35+36)</t>
  </si>
  <si>
    <t>Hitelképességi megfelelés (37.sor/24.sor %-a)</t>
  </si>
  <si>
    <t>2011. évi előirányzat</t>
  </si>
  <si>
    <t>2012. évi előirányzat</t>
  </si>
  <si>
    <t>- ÉAOP-4.1.1/2F Gimnázium</t>
  </si>
  <si>
    <t>- ÉAOP-5.1.1 Orczy kastély homlokzat felújítás</t>
  </si>
  <si>
    <t>- TIOP Könyvtár infrastruktúra fejl.</t>
  </si>
  <si>
    <t>- LEADER-Sportpálya öltöző</t>
  </si>
  <si>
    <t>- NDP Bakó úti játszótér</t>
  </si>
  <si>
    <t>- ÉAOP-3.1.2/A Dózsa György út</t>
  </si>
  <si>
    <t>- ÉAOP-5.1.1 Orczy kastély felúj.</t>
  </si>
  <si>
    <t>- ÉAOP-4.1.1/2F Gimnázium felújítás</t>
  </si>
  <si>
    <t>Felúj., felhalm. célú kötelezettség. a 7. sorban szereplő 
vagyonnal kapcs.</t>
  </si>
  <si>
    <t>12. számú melléklet folytatása</t>
  </si>
  <si>
    <t>13.számú melléklet</t>
  </si>
  <si>
    <t xml:space="preserve">Felhalmozási célú hitel visszafiz. </t>
  </si>
  <si>
    <t>Intergrált városfejlesztési stratégia</t>
  </si>
  <si>
    <t xml:space="preserve">    - ÉAOP-5.1.1 Orczy kastély homl.</t>
  </si>
  <si>
    <t>ÁROP-1.A.2/A-2008-0262 A szolgáltató közigazgatás megtermetése Újszászon Kiírás neve: A polgármesteri hivatalok szervezetfejlesztése Támogatási összeg 9784,0 eFt</t>
  </si>
  <si>
    <t>TÁMOP-3.1.4-08/2-2009-0084 "21.századi módszerek Újszász város oktatási rendszerében"   Támogatási összeg 56.991,0 eFt</t>
  </si>
  <si>
    <t>ÉAOP-4.1.1/2/2F-2f-2009-0004 "Modernizáció és tartalmi felesztés az egyenlő esélyekért Újszászon"  Támogatási összeg 409.350,0 eFt</t>
  </si>
  <si>
    <t>ÉAOP-5.1.1/E-09-2009-0010 "Múltunk öröksége a jövőnk lehetősége" - az újszászi Orczy-kastély külső felújítása  Támogatási összeg: 47.799,0 eFt</t>
  </si>
  <si>
    <t>ÉAOP-3.1.2/A-09-2009-0026 "Az újszászi Dózsa György út fejlesztése a közszolgáltatásokhoz való hozzáférés javítása érdekében"   Támogatási összeg:         127.129,0 eFt</t>
  </si>
  <si>
    <r>
      <t>T</t>
    </r>
    <r>
      <rPr>
        <sz val="10"/>
        <rFont val="Times New Roman"/>
        <family val="1"/>
      </rPr>
      <t>IOP-1.2.3-08/1-2008-0083 "Zounok projekt" Jász-Nagykun-Szolnok Megye könyvtárainak információs infrastruktúra-fejlesztése, elektronikus megyei köz- és iskolai könyvtári szolgáltatások nyújtására koncentrálva" Támogatási összeg: 4.634,0 eFt</t>
    </r>
  </si>
  <si>
    <t>Leader pályázat- azonosító szám: 2076681907 "Sportpálya öltözőjének felújítása"  Támogatási összeg: 3.018,0 eFt</t>
  </si>
  <si>
    <t xml:space="preserve">    - Háztartásoknak nyújtott felhalm.kölcsön visszatérülés</t>
  </si>
  <si>
    <t xml:space="preserve">            likvid (folyószámla) hitel visszafizetés</t>
  </si>
  <si>
    <t xml:space="preserve">                likvid (folyószámla) hitel visszafizetés</t>
  </si>
  <si>
    <t xml:space="preserve">    - Nemzeti Erőforrás Minisztérium Nővérhívó</t>
  </si>
  <si>
    <t xml:space="preserve"> - ebből    röv.lej. forgóeszköz finanszírozó hitel viszafizetés </t>
  </si>
  <si>
    <t xml:space="preserve">    - TIOP Laptop pályázat</t>
  </si>
  <si>
    <t xml:space="preserve">    - TÁMOP Könyvtár pályázat</t>
  </si>
  <si>
    <t xml:space="preserve">    - TIOP Digitális tábla pályázat</t>
  </si>
  <si>
    <t>Újszász Város Önkormányzat 2011. évi bevételei és kiadásai
Helyi Kisebbségi Önkormányzattal együtt</t>
  </si>
  <si>
    <t>Újszász Város Önkormányzat 2011. évi mérlege
Kisebbségi Önkormányzat nélkül</t>
  </si>
  <si>
    <t>Újszász Város Önkormányzat 2011. évi működési mérlege</t>
  </si>
  <si>
    <t>Működési célú  hitel törlesztés</t>
  </si>
  <si>
    <t>- ebből röv.lej.forgóeszköz finanszírozó hitel visszafizetés</t>
  </si>
  <si>
    <t>Újszász Város Önkormányzat 2011. évi felhalmozási mérlege</t>
  </si>
  <si>
    <t>Fejlesztési hitel felvétel</t>
  </si>
  <si>
    <t xml:space="preserve">    - Úthálózat</t>
  </si>
  <si>
    <t xml:space="preserve">    - ÉAOP Gimnázium pályázat</t>
  </si>
  <si>
    <t xml:space="preserve">    - ÉAOP Dózsa György pályázat</t>
  </si>
  <si>
    <t xml:space="preserve">    - ÉAOP Orczy kastély pályázat</t>
  </si>
  <si>
    <t>TIOP Digitális tábla pályázat</t>
  </si>
  <si>
    <t>TÁMOP Könyvtár pályázat</t>
  </si>
  <si>
    <t xml:space="preserve">Szakmai informatikai támogatásból felhalmozási célú </t>
  </si>
  <si>
    <t>Fedezetkezelői számla vezetési díj</t>
  </si>
  <si>
    <t>TIOP Laptop pályázat</t>
  </si>
  <si>
    <t>Abonyi úti gyalogosátkelő közvilágítás terv és kivitelezés</t>
  </si>
  <si>
    <t>2011. évi bevételei és kiadásai</t>
  </si>
  <si>
    <t>Újszász Város Önkormányzat önállóan működő és gazdálkodó intézményeinek</t>
  </si>
  <si>
    <t>2011. évi  előirányzat</t>
  </si>
  <si>
    <t>Működési röv.lej.hitel visszafiz.</t>
  </si>
  <si>
    <t>Zagyvaparti Idősek Otthona</t>
  </si>
  <si>
    <t xml:space="preserve">    - Zagyvaparti Idősek Otthona</t>
  </si>
  <si>
    <t>2011. évi</t>
  </si>
  <si>
    <t>Létszám (fő) munkatörvénykönyves részfoglalk.</t>
  </si>
  <si>
    <t>Hivatásos gondnokok</t>
  </si>
  <si>
    <t>Létszám (fő) Munkatörvénykönyves részfoglalk.</t>
  </si>
  <si>
    <t xml:space="preserve">               átvett pénzeszköz működésre</t>
  </si>
  <si>
    <t>Létszám (fő) (Munkatörvénykönyves részfoglalk.)</t>
  </si>
  <si>
    <t>Ügyeleti ellátás</t>
  </si>
  <si>
    <t>Létszám (fő) (Állományba nem tartozó)</t>
  </si>
  <si>
    <t>Háziorvosi szolgálat</t>
  </si>
  <si>
    <t>Fogorvosi szolgálat</t>
  </si>
  <si>
    <t>Közfoglalkoztatás</t>
  </si>
  <si>
    <t xml:space="preserve">    - MTV részfoglalkozású 2 hónapra</t>
  </si>
  <si>
    <t xml:space="preserve">    - MTV teljesmunkaidős 9 hónapra</t>
  </si>
  <si>
    <t>Foglalkozás-egészségügy</t>
  </si>
  <si>
    <r>
      <t xml:space="preserve">   - </t>
    </r>
    <r>
      <rPr>
        <sz val="8"/>
        <color indexed="8"/>
        <rFont val="Arial"/>
        <family val="2"/>
      </rPr>
      <t>Felhalmozási célú hitel visszafiz.</t>
    </r>
  </si>
  <si>
    <r>
      <t xml:space="preserve">   - </t>
    </r>
    <r>
      <rPr>
        <sz val="8"/>
        <color indexed="8"/>
        <rFont val="Arial"/>
        <family val="2"/>
      </rPr>
      <t>Röv.lej.működési hitel visszafiz.</t>
    </r>
  </si>
  <si>
    <t xml:space="preserve">   - Likvid (folyószámla) hitel visszafizetés</t>
  </si>
  <si>
    <r>
      <t xml:space="preserve">29 </t>
    </r>
    <r>
      <rPr>
        <sz val="8"/>
        <color indexed="8"/>
        <rFont val="Arial"/>
        <family val="2"/>
      </rPr>
      <t>köztisztviselő</t>
    </r>
    <r>
      <rPr>
        <sz val="10"/>
        <color indexed="8"/>
        <rFont val="Arial"/>
        <family val="2"/>
      </rPr>
      <t xml:space="preserve">
2 </t>
    </r>
    <r>
      <rPr>
        <sz val="8"/>
        <color indexed="8"/>
        <rFont val="Arial"/>
        <family val="2"/>
      </rPr>
      <t>Munkatvkönyv.</t>
    </r>
  </si>
  <si>
    <t xml:space="preserve">    Gimnázium támogatás</t>
  </si>
  <si>
    <t xml:space="preserve">    Zagyvaparti Idősek Otthona</t>
  </si>
  <si>
    <t xml:space="preserve">    -          egyéb kiadás </t>
  </si>
  <si>
    <t xml:space="preserve">    -          egyéb kiadás (támog.ért.műk.kiadás)</t>
  </si>
  <si>
    <t>Önkormányzati jogalkotás</t>
  </si>
  <si>
    <t xml:space="preserve">    -          egyéb kiadás (pénzbeli juttatás)</t>
  </si>
  <si>
    <t>Civil szervezetek támogatása</t>
  </si>
  <si>
    <t>Önk. és Munk. által nyújtott lakástámogatás</t>
  </si>
  <si>
    <t>Önkormányzat elszámolásai kv.-i szerveikkel</t>
  </si>
  <si>
    <t>Önkormányzatok elszámolásai</t>
  </si>
  <si>
    <t>Létszám (fő) (Képviselők száma)</t>
  </si>
  <si>
    <t>Újszász Város Önkormányzat 2011. évi felújítási kiadásai feladatonként/célonként</t>
  </si>
  <si>
    <t>2012.  évi számított előirányzat</t>
  </si>
  <si>
    <t>2013. évi számított előirányzat</t>
  </si>
  <si>
    <t>TIOP Könyvtár infrastruktúra</t>
  </si>
  <si>
    <t>Fedezetkezelői számlavezetés</t>
  </si>
  <si>
    <t>Abonyi úti gyalog.átkelő közvilágítás</t>
  </si>
  <si>
    <t>Szakmai informatikai pályázat</t>
  </si>
  <si>
    <t>Hosszúlej.fejl.hitel törl. (Gimnázium)</t>
  </si>
  <si>
    <t>Hosszúlej.fejl.hitel törl. (Úthálózat)</t>
  </si>
  <si>
    <t>Hosszúlej.fejl.hitel törl.(Dózsa-Orczy)</t>
  </si>
  <si>
    <t>Hosszúlej.fejl.hitel törl.(Sportpálya)</t>
  </si>
  <si>
    <t>Újszász Város Önkormányzat 2011. évi céltartaléka</t>
  </si>
  <si>
    <t xml:space="preserve">    - Hosszúlejáratú fejl. Hitel (címzett)</t>
  </si>
  <si>
    <t>2014.</t>
  </si>
  <si>
    <t xml:space="preserve">    - Fejl.hitel (Gimnázium)</t>
  </si>
  <si>
    <t xml:space="preserve">    - Fejl.hitel (Dózsa-Orczy)</t>
  </si>
  <si>
    <t xml:space="preserve">    - Fejl.hitel (Sportpálya)</t>
  </si>
  <si>
    <t xml:space="preserve">    - Fejl.hitel (Uthálózat)</t>
  </si>
  <si>
    <t>Újszász Város Önkormányzat 2011. évi az Európai Uniós projektjei</t>
  </si>
  <si>
    <t>Nemzeti diverzifikációs program - "Játszótér építése a Bakó úton"     Támogatási összeg: 14.397,0 eFt</t>
  </si>
  <si>
    <t>TIOP-1.1.1/09-1-2010-0108 Tanulói laptop program bevezetése az újszászi Vörösmarty Általános Iskolában                            Támogatási összeg: 17.594,0 eFt</t>
  </si>
  <si>
    <t>TIOP-1.1.1-07/1-2008-0233 Intelligens iskolák létrehozása az újszászi tanulók egyenlő esélyeiért                                                Támogatási összeg: 39.537,0 eFt</t>
  </si>
  <si>
    <t>TÁMOP-3.2.4-08/1-2009-0069 "Zounok projekt II." Jász-Nagykun-Szolnok Megye könyvtárainak olvasás-, könyvtárnépszerűsítő projektje az ifjúsági és leszakadó térség felnőtteire, valamint az elektronikus megyei köz- és iskolai könyvtári szolgáltatások nyújtására koncentrálva Támogatási összeg: 4.872,0 eFt</t>
  </si>
  <si>
    <t>Leader pályázat- azonosító szám: 2076682001 "A hagyomány gyökér, a gyökér élet"  Támogatási összeg: 1.067,0 eFt</t>
  </si>
  <si>
    <t>Újszász Város Önkormányzat 2011. évi közvetett támogatásai</t>
  </si>
  <si>
    <t>8.6 Regionális Operatív program hitelcél</t>
  </si>
  <si>
    <t>- ÉAOP-5.1.1/E-09-2009-0010 "Múltunk öröksége a jövőnk lehetősége" az újszászi Orczy kastély külső homlokzat felújítása" 5.310.984.-Ft</t>
  </si>
  <si>
    <t>9. Új Magyarország Vidékfejlesztési Program</t>
  </si>
  <si>
    <t>- LEADER pályázat 2076681907 számon nyilvántartott "A Sportpálya öltözőjének felújítása Újszászon" pályázat önereje</t>
  </si>
  <si>
    <t>Éven belüli lejáratú Forgóeszköz finanszírozó kölcsön</t>
  </si>
  <si>
    <t>Újszász és Vidéke Takarékszövetkezet</t>
  </si>
  <si>
    <t>5052 Újszász, Erkel Ferenc út 2/a.</t>
  </si>
  <si>
    <r>
      <t xml:space="preserve">A hitel összege: </t>
    </r>
    <r>
      <rPr>
        <sz val="10"/>
        <rFont val="Arial"/>
        <family val="0"/>
      </rPr>
      <t>68.000.000.-Ft (Címzett támogatással megvalósult Általános Iskola és Gimnázium beruházás önerő)</t>
    </r>
  </si>
  <si>
    <r>
      <t>A hitel összege: 47.320.894</t>
    </r>
    <r>
      <rPr>
        <sz val="10"/>
        <rFont val="Arial"/>
        <family val="0"/>
      </rPr>
      <t>.-Ft (ÉAOP-4.1.1/2/2F-2f-2009-0004 "Modernizáció és tartalmi fejlesztés az egyenlő esélyekért Újszászon" Gimnázium felújítás önerő</t>
    </r>
  </si>
  <si>
    <r>
      <t xml:space="preserve">A hitel összege: </t>
    </r>
    <r>
      <rPr>
        <sz val="10"/>
        <rFont val="Arial"/>
        <family val="2"/>
      </rPr>
      <t xml:space="preserve"> 105.640.000</t>
    </r>
    <r>
      <rPr>
        <sz val="10"/>
        <rFont val="Arial"/>
        <family val="0"/>
      </rPr>
      <t>.-Ft (Újszász Város úthálózata)</t>
    </r>
  </si>
  <si>
    <r>
      <t xml:space="preserve">A hitel összege: </t>
    </r>
    <r>
      <rPr>
        <sz val="10"/>
        <rFont val="Arial"/>
        <family val="2"/>
      </rPr>
      <t xml:space="preserve"> Összesen: 28.199.763.-Ft</t>
    </r>
  </si>
  <si>
    <r>
      <t xml:space="preserve">- </t>
    </r>
    <r>
      <rPr>
        <sz val="10"/>
        <rFont val="Arial"/>
        <family val="2"/>
      </rPr>
      <t>ÉAOP-3.1.2/A-09-2009-0026 "Az újszászi Dózsa György út fejlesztése a közszolgáltatásokhoz való hozzáférés javítása érdekében 22.888.779.-Ft</t>
    </r>
  </si>
  <si>
    <r>
      <t>Törlesztési esedékességek</t>
    </r>
    <r>
      <rPr>
        <sz val="10"/>
        <rFont val="Arial"/>
        <family val="2"/>
      </rPr>
      <t>: 3 év türelmi idővel először 2013-ban</t>
    </r>
  </si>
  <si>
    <r>
      <t xml:space="preserve">A hitel összege: </t>
    </r>
    <r>
      <rPr>
        <sz val="10"/>
        <rFont val="Arial"/>
        <family val="2"/>
      </rPr>
      <t xml:space="preserve"> 3.269.181.-Ft</t>
    </r>
  </si>
  <si>
    <r>
      <t xml:space="preserve">A hitel összege: </t>
    </r>
    <r>
      <rPr>
        <sz val="10"/>
        <rFont val="Arial"/>
        <family val="2"/>
      </rPr>
      <t xml:space="preserve"> 22.900.000.-Ft</t>
    </r>
  </si>
  <si>
    <r>
      <t>Törlesztési esedékesség:</t>
    </r>
    <r>
      <rPr>
        <sz val="10"/>
        <rFont val="Arial"/>
        <family val="2"/>
      </rPr>
      <t xml:space="preserve">  2011. november 03.</t>
    </r>
  </si>
  <si>
    <t>Újszász Város Önkormányzat 2011- 2012- 2013. évek bevételei és kiadásai</t>
  </si>
  <si>
    <t>2012.évi várható előirányzat</t>
  </si>
  <si>
    <t>2013. évi várható előirányzat</t>
  </si>
  <si>
    <t>- TIOP Laptop pályázat</t>
  </si>
  <si>
    <t>- TIOP Digitális tábla</t>
  </si>
  <si>
    <t>- TÁMOP Könyvtár pályázat</t>
  </si>
  <si>
    <t>- TIOP Könyvtár pályázat</t>
  </si>
  <si>
    <t>- LEADER Sportpálya öltöző felújítás</t>
  </si>
  <si>
    <t xml:space="preserve">2011. évi 
előirányzat </t>
  </si>
  <si>
    <t>2013. évi előirányzat</t>
  </si>
  <si>
    <t>2011. évi költségvetés hitelképesség vizsgálata</t>
  </si>
  <si>
    <t>--------------</t>
  </si>
  <si>
    <t xml:space="preserve">    -           normatív állami támogatás</t>
  </si>
  <si>
    <t xml:space="preserve">    -           SZJA jövedelemkülönbség mérséklés</t>
  </si>
  <si>
    <t xml:space="preserve">    -           önkormányzati tám.</t>
  </si>
  <si>
    <t xml:space="preserve">    -          normatív állami támogatás</t>
  </si>
  <si>
    <t xml:space="preserve">    -          SZJA jövedelemkülönbség mérséklés</t>
  </si>
  <si>
    <t xml:space="preserve">    -          önkormányzati tám.</t>
  </si>
  <si>
    <t>Újszász Város Önkormányzat 2011. évi előirányzat-felhasználási ütemterv</t>
  </si>
  <si>
    <t>Fejlesztési hitel lehívás</t>
  </si>
  <si>
    <t>Bevételek összesen (1-8)</t>
  </si>
  <si>
    <t xml:space="preserve">Hitel </t>
  </si>
  <si>
    <t>Kiadások összesen (10-14)</t>
  </si>
  <si>
    <t>Hiány</t>
  </si>
  <si>
    <t>a 4/2011. (II.16.) költségvetési rendelethez</t>
  </si>
  <si>
    <t>a 4/2011.(II.16.) költségvetési rendelethez</t>
  </si>
  <si>
    <t>Segédlet a 4/2011.(II.16.) költségvetési rendelet 
2/b. számú mellékletéhez</t>
  </si>
  <si>
    <t xml:space="preserve">a 4/2011.(II.16.) költségvetési rendelethez  </t>
  </si>
  <si>
    <t>a 4/2011.(II.16.)  költségvetési rendelethez
Újszász Város Önkormányzat 2011. évi fejlesztési kiadásai feladatonként/célonként</t>
  </si>
  <si>
    <t>a 4/2011.(II.16.)  költségvetési rendelethez</t>
  </si>
  <si>
    <t>a 4/2011.(II.16.). költségvetési rendelethez</t>
  </si>
  <si>
    <t>a 4/2011.(II.16.)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</si>
</sst>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&quot;H-&quot;0000"/>
    <numFmt numFmtId="166" formatCode="#,##0.0_ ;\-#,##0.0\ "/>
    <numFmt numFmtId="167" formatCode="#,##0_ ;\-#,##0\ "/>
    <numFmt numFmtId="168" formatCode="#,##0.0_ ;[Red]\-#,##0.0\ "/>
    <numFmt numFmtId="169" formatCode="#,##0.0"/>
    <numFmt numFmtId="170" formatCode="#,##0.00_ ;[Red]\-#,##0.00\ "/>
  </numFmts>
  <fonts count="59">
    <font>
      <sz val="10"/>
      <name val="Arial CE"/>
      <family val="0"/>
    </font>
    <font>
      <sz val="10"/>
      <name val="Arial"/>
      <family val="0"/>
    </font>
    <font>
      <sz val="8"/>
      <name val="Arial"/>
      <family val="0"/>
    </font>
    <font>
      <b/>
      <sz val="13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u val="single"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u val="single"/>
      <sz val="8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8"/>
      <color indexed="8"/>
      <name val="Arial"/>
      <family val="2"/>
    </font>
    <font>
      <u val="single"/>
      <sz val="10"/>
      <color indexed="8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i/>
      <sz val="10"/>
      <name val="Arial CE"/>
      <family val="2"/>
    </font>
    <font>
      <u val="single"/>
      <sz val="8"/>
      <color indexed="8"/>
      <name val="Arial"/>
      <family val="2"/>
    </font>
    <font>
      <b/>
      <i/>
      <sz val="10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8"/>
      <name val="Arial"/>
      <family val="2"/>
    </font>
    <font>
      <b/>
      <sz val="11"/>
      <name val="Arial CE"/>
      <family val="2"/>
    </font>
    <font>
      <sz val="9"/>
      <name val="Arial CE"/>
      <family val="2"/>
    </font>
    <font>
      <sz val="8"/>
      <name val="Arial CE"/>
      <family val="2"/>
    </font>
    <font>
      <i/>
      <u val="single"/>
      <sz val="10"/>
      <name val="Arial"/>
      <family val="2"/>
    </font>
    <font>
      <i/>
      <sz val="10"/>
      <name val="Arial CE"/>
      <family val="0"/>
    </font>
    <font>
      <b/>
      <sz val="8"/>
      <name val="Arial CE"/>
      <family val="2"/>
    </font>
    <font>
      <b/>
      <sz val="8"/>
      <color indexed="10"/>
      <name val="Arial CE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 style="double"/>
      <top style="double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 style="dashed"/>
      <bottom>
        <color indexed="63"/>
      </bottom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double"/>
      <top style="dashed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7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17" borderId="7" applyNumberFormat="0" applyFont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21" borderId="0" applyNumberFormat="0" applyBorder="0" applyAlignment="0" applyProtection="0"/>
    <xf numFmtId="0" fontId="52" fillId="4" borderId="0" applyNumberFormat="0" applyBorder="0" applyAlignment="0" applyProtection="0"/>
    <xf numFmtId="0" fontId="53" fillId="22" borderId="8" applyNumberFormat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" borderId="0" applyNumberFormat="0" applyBorder="0" applyAlignment="0" applyProtection="0"/>
    <xf numFmtId="0" fontId="57" fillId="23" borderId="0" applyNumberFormat="0" applyBorder="0" applyAlignment="0" applyProtection="0"/>
    <xf numFmtId="0" fontId="58" fillId="22" borderId="1" applyNumberFormat="0" applyAlignment="0" applyProtection="0"/>
    <xf numFmtId="9" fontId="0" fillId="0" borderId="0" applyFont="0" applyFill="0" applyBorder="0" applyAlignment="0" applyProtection="0"/>
  </cellStyleXfs>
  <cellXfs count="1325">
    <xf numFmtId="0" fontId="0" fillId="0" borderId="0" xfId="0" applyAlignment="1">
      <alignment/>
    </xf>
    <xf numFmtId="0" fontId="1" fillId="0" borderId="0" xfId="59">
      <alignment/>
      <protection/>
    </xf>
    <xf numFmtId="0" fontId="4" fillId="0" borderId="0" xfId="59" applyFont="1" applyAlignment="1">
      <alignment horizontal="right"/>
      <protection/>
    </xf>
    <xf numFmtId="0" fontId="1" fillId="0" borderId="0" xfId="59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1" fillId="0" borderId="10" xfId="59" applyFont="1" applyBorder="1" applyAlignment="1">
      <alignment horizontal="center" vertical="center" wrapText="1"/>
      <protection/>
    </xf>
    <xf numFmtId="0" fontId="1" fillId="0" borderId="11" xfId="59" applyFont="1" applyBorder="1" applyAlignment="1">
      <alignment horizontal="center"/>
      <protection/>
    </xf>
    <xf numFmtId="0" fontId="1" fillId="0" borderId="12" xfId="59" applyFont="1" applyBorder="1" applyAlignment="1">
      <alignment horizontal="center" vertical="center" wrapText="1"/>
      <protection/>
    </xf>
    <xf numFmtId="0" fontId="2" fillId="0" borderId="13" xfId="59" applyFont="1" applyBorder="1" applyAlignment="1">
      <alignment horizontal="center" vertical="center"/>
      <protection/>
    </xf>
    <xf numFmtId="49" fontId="2" fillId="0" borderId="14" xfId="59" applyNumberFormat="1" applyFont="1" applyBorder="1" applyAlignment="1">
      <alignment horizontal="center"/>
      <protection/>
    </xf>
    <xf numFmtId="49" fontId="2" fillId="0" borderId="13" xfId="59" applyNumberFormat="1" applyFont="1" applyBorder="1" applyAlignment="1">
      <alignment horizontal="center"/>
      <protection/>
    </xf>
    <xf numFmtId="49" fontId="2" fillId="0" borderId="15" xfId="59" applyNumberFormat="1" applyFont="1" applyBorder="1" applyAlignment="1">
      <alignment horizontal="center"/>
      <protection/>
    </xf>
    <xf numFmtId="49" fontId="2" fillId="0" borderId="12" xfId="59" applyNumberFormat="1" applyFont="1" applyBorder="1" applyAlignment="1">
      <alignment horizontal="center"/>
      <protection/>
    </xf>
    <xf numFmtId="0" fontId="2" fillId="0" borderId="10" xfId="59" applyFont="1" applyBorder="1">
      <alignment/>
      <protection/>
    </xf>
    <xf numFmtId="0" fontId="1" fillId="0" borderId="0" xfId="59" applyBorder="1">
      <alignment/>
      <protection/>
    </xf>
    <xf numFmtId="0" fontId="2" fillId="0" borderId="12" xfId="59" applyFont="1" applyBorder="1" applyAlignment="1">
      <alignment horizontal="center" vertical="center"/>
      <protection/>
    </xf>
    <xf numFmtId="0" fontId="2" fillId="0" borderId="15" xfId="59" applyFont="1" applyBorder="1" applyAlignment="1">
      <alignment horizontal="center"/>
      <protection/>
    </xf>
    <xf numFmtId="0" fontId="2" fillId="0" borderId="16" xfId="59" applyFont="1" applyBorder="1" applyAlignment="1">
      <alignment horizontal="center"/>
      <protection/>
    </xf>
    <xf numFmtId="0" fontId="2" fillId="0" borderId="17" xfId="59" applyFont="1" applyBorder="1">
      <alignment/>
      <protection/>
    </xf>
    <xf numFmtId="0" fontId="1" fillId="0" borderId="0" xfId="59" applyFont="1">
      <alignment/>
      <protection/>
    </xf>
    <xf numFmtId="0" fontId="1" fillId="0" borderId="0" xfId="61">
      <alignment/>
      <protection/>
    </xf>
    <xf numFmtId="0" fontId="4" fillId="0" borderId="0" xfId="61" applyFont="1" applyAlignment="1">
      <alignment horizontal="right"/>
      <protection/>
    </xf>
    <xf numFmtId="0" fontId="5" fillId="0" borderId="0" xfId="61" applyFont="1" applyAlignment="1">
      <alignment horizontal="center"/>
      <protection/>
    </xf>
    <xf numFmtId="0" fontId="1" fillId="0" borderId="13" xfId="61" applyBorder="1" applyAlignment="1">
      <alignment horizontal="center" vertical="center" wrapText="1"/>
      <protection/>
    </xf>
    <xf numFmtId="0" fontId="2" fillId="0" borderId="14" xfId="61" applyFont="1" applyBorder="1" applyAlignment="1">
      <alignment horizontal="center"/>
      <protection/>
    </xf>
    <xf numFmtId="0" fontId="2" fillId="0" borderId="15" xfId="61" applyFont="1" applyBorder="1" applyAlignment="1">
      <alignment horizontal="center"/>
      <protection/>
    </xf>
    <xf numFmtId="0" fontId="2" fillId="0" borderId="0" xfId="61" applyFont="1" applyBorder="1" applyAlignment="1">
      <alignment horizontal="left"/>
      <protection/>
    </xf>
    <xf numFmtId="49" fontId="2" fillId="0" borderId="15" xfId="61" applyNumberFormat="1" applyFont="1" applyBorder="1" applyAlignment="1">
      <alignment horizontal="center"/>
      <protection/>
    </xf>
    <xf numFmtId="49" fontId="2" fillId="0" borderId="12" xfId="61" applyNumberFormat="1" applyFont="1" applyBorder="1" applyAlignment="1">
      <alignment horizontal="center"/>
      <protection/>
    </xf>
    <xf numFmtId="49" fontId="2" fillId="0" borderId="13" xfId="61" applyNumberFormat="1" applyFont="1" applyBorder="1" applyAlignment="1">
      <alignment horizontal="center" vertical="center"/>
      <protection/>
    </xf>
    <xf numFmtId="49" fontId="2" fillId="0" borderId="14" xfId="61" applyNumberFormat="1" applyFont="1" applyBorder="1" applyAlignment="1">
      <alignment horizontal="center"/>
      <protection/>
    </xf>
    <xf numFmtId="49" fontId="2" fillId="0" borderId="16" xfId="61" applyNumberFormat="1" applyFont="1" applyBorder="1" applyAlignment="1">
      <alignment horizontal="center"/>
      <protection/>
    </xf>
    <xf numFmtId="49" fontId="2" fillId="0" borderId="18" xfId="61" applyNumberFormat="1" applyFont="1" applyBorder="1" applyAlignment="1">
      <alignment horizontal="center"/>
      <protection/>
    </xf>
    <xf numFmtId="49" fontId="2" fillId="0" borderId="0" xfId="61" applyNumberFormat="1" applyFont="1" applyBorder="1" applyAlignment="1">
      <alignment horizontal="center"/>
      <protection/>
    </xf>
    <xf numFmtId="49" fontId="2" fillId="0" borderId="19" xfId="61" applyNumberFormat="1" applyFont="1" applyBorder="1" applyAlignment="1">
      <alignment horizontal="center"/>
      <protection/>
    </xf>
    <xf numFmtId="49" fontId="2" fillId="0" borderId="20" xfId="61" applyNumberFormat="1" applyFont="1" applyBorder="1" applyAlignment="1">
      <alignment horizontal="center"/>
      <protection/>
    </xf>
    <xf numFmtId="49" fontId="2" fillId="0" borderId="13" xfId="61" applyNumberFormat="1" applyFont="1" applyBorder="1" applyAlignment="1">
      <alignment horizontal="center"/>
      <protection/>
    </xf>
    <xf numFmtId="49" fontId="2" fillId="0" borderId="17" xfId="61" applyNumberFormat="1" applyFont="1" applyBorder="1" applyAlignment="1">
      <alignment horizontal="center"/>
      <protection/>
    </xf>
    <xf numFmtId="0" fontId="2" fillId="0" borderId="0" xfId="61" applyFont="1" applyAlignment="1">
      <alignment horizontal="right"/>
      <protection/>
    </xf>
    <xf numFmtId="0" fontId="2" fillId="0" borderId="13" xfId="61" applyFont="1" applyBorder="1">
      <alignment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21" xfId="61" applyFont="1" applyBorder="1">
      <alignment/>
      <protection/>
    </xf>
    <xf numFmtId="0" fontId="12" fillId="0" borderId="0" xfId="62" applyFont="1">
      <alignment/>
      <protection/>
    </xf>
    <xf numFmtId="0" fontId="13" fillId="0" borderId="0" xfId="62" applyFont="1" applyAlignment="1">
      <alignment horizontal="right"/>
      <protection/>
    </xf>
    <xf numFmtId="0" fontId="4" fillId="0" borderId="0" xfId="62" applyFont="1" applyAlignment="1">
      <alignment/>
      <protection/>
    </xf>
    <xf numFmtId="0" fontId="1" fillId="0" borderId="0" xfId="62">
      <alignment/>
      <protection/>
    </xf>
    <xf numFmtId="0" fontId="12" fillId="0" borderId="0" xfId="62" applyFont="1" applyAlignment="1">
      <alignment horizontal="center"/>
      <protection/>
    </xf>
    <xf numFmtId="0" fontId="1" fillId="0" borderId="0" xfId="62" applyAlignment="1">
      <alignment horizontal="center"/>
      <protection/>
    </xf>
    <xf numFmtId="0" fontId="14" fillId="0" borderId="0" xfId="62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1" fillId="0" borderId="13" xfId="62" applyBorder="1" applyAlignment="1">
      <alignment horizontal="center" vertical="center" wrapText="1"/>
      <protection/>
    </xf>
    <xf numFmtId="0" fontId="1" fillId="0" borderId="22" xfId="62" applyBorder="1" applyAlignment="1">
      <alignment horizontal="center"/>
      <protection/>
    </xf>
    <xf numFmtId="0" fontId="2" fillId="0" borderId="14" xfId="62" applyFont="1" applyBorder="1" applyAlignment="1">
      <alignment horizontal="center"/>
      <protection/>
    </xf>
    <xf numFmtId="0" fontId="2" fillId="0" borderId="15" xfId="62" applyFont="1" applyBorder="1" applyAlignment="1">
      <alignment horizontal="center"/>
      <protection/>
    </xf>
    <xf numFmtId="49" fontId="2" fillId="0" borderId="15" xfId="62" applyNumberFormat="1" applyFont="1" applyBorder="1" applyAlignment="1">
      <alignment horizontal="center"/>
      <protection/>
    </xf>
    <xf numFmtId="49" fontId="2" fillId="0" borderId="12" xfId="62" applyNumberFormat="1" applyFont="1" applyBorder="1" applyAlignment="1">
      <alignment horizontal="center"/>
      <protection/>
    </xf>
    <xf numFmtId="49" fontId="2" fillId="0" borderId="13" xfId="62" applyNumberFormat="1" applyFont="1" applyBorder="1" applyAlignment="1">
      <alignment horizontal="center" vertical="center"/>
      <protection/>
    </xf>
    <xf numFmtId="49" fontId="2" fillId="0" borderId="14" xfId="62" applyNumberFormat="1" applyFont="1" applyBorder="1" applyAlignment="1">
      <alignment horizontal="center"/>
      <protection/>
    </xf>
    <xf numFmtId="0" fontId="1" fillId="0" borderId="16" xfId="62" applyBorder="1">
      <alignment/>
      <protection/>
    </xf>
    <xf numFmtId="49" fontId="2" fillId="0" borderId="13" xfId="62" applyNumberFormat="1" applyFont="1" applyBorder="1" applyAlignment="1">
      <alignment horizontal="center"/>
      <protection/>
    </xf>
    <xf numFmtId="0" fontId="2" fillId="0" borderId="14" xfId="62" applyFont="1" applyBorder="1" applyAlignment="1">
      <alignment horizontal="center" vertical="center"/>
      <protection/>
    </xf>
    <xf numFmtId="0" fontId="2" fillId="0" borderId="15" xfId="62" applyFont="1" applyBorder="1" applyAlignment="1">
      <alignment horizontal="center" vertical="center"/>
      <protection/>
    </xf>
    <xf numFmtId="0" fontId="2" fillId="0" borderId="13" xfId="62" applyFont="1" applyBorder="1" applyAlignment="1">
      <alignment horizontal="center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1" fillId="0" borderId="0" xfId="62" applyAlignment="1">
      <alignment horizontal="right"/>
      <protection/>
    </xf>
    <xf numFmtId="0" fontId="1" fillId="0" borderId="0" xfId="63" applyFont="1">
      <alignment/>
      <protection/>
    </xf>
    <xf numFmtId="0" fontId="4" fillId="0" borderId="0" xfId="63" applyFont="1" applyAlignment="1">
      <alignment horizontal="right"/>
      <protection/>
    </xf>
    <xf numFmtId="0" fontId="1" fillId="0" borderId="0" xfId="63">
      <alignment/>
      <protection/>
    </xf>
    <xf numFmtId="0" fontId="5" fillId="0" borderId="0" xfId="63" applyFont="1" applyAlignment="1">
      <alignment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22" xfId="63" applyFont="1" applyBorder="1" applyAlignment="1">
      <alignment horizontal="center"/>
      <protection/>
    </xf>
    <xf numFmtId="0" fontId="2" fillId="0" borderId="14" xfId="63" applyFont="1" applyBorder="1" applyAlignment="1">
      <alignment horizontal="center"/>
      <protection/>
    </xf>
    <xf numFmtId="0" fontId="2" fillId="0" borderId="15" xfId="63" applyFont="1" applyBorder="1" applyAlignment="1">
      <alignment horizontal="center"/>
      <protection/>
    </xf>
    <xf numFmtId="0" fontId="2" fillId="0" borderId="13" xfId="63" applyFont="1" applyBorder="1" applyAlignment="1">
      <alignment horizontal="center"/>
      <protection/>
    </xf>
    <xf numFmtId="0" fontId="0" fillId="0" borderId="23" xfId="0" applyBorder="1" applyAlignment="1">
      <alignment/>
    </xf>
    <xf numFmtId="0" fontId="1" fillId="0" borderId="0" xfId="64">
      <alignment/>
      <protection/>
    </xf>
    <xf numFmtId="0" fontId="4" fillId="0" borderId="0" xfId="64" applyFont="1" applyAlignment="1">
      <alignment horizontal="right"/>
      <protection/>
    </xf>
    <xf numFmtId="0" fontId="4" fillId="0" borderId="0" xfId="64" applyFont="1" applyAlignment="1">
      <alignment/>
      <protection/>
    </xf>
    <xf numFmtId="0" fontId="5" fillId="0" borderId="0" xfId="64" applyFont="1" applyAlignment="1">
      <alignment horizontal="center"/>
      <protection/>
    </xf>
    <xf numFmtId="0" fontId="2" fillId="0" borderId="13" xfId="64" applyFont="1" applyBorder="1" applyAlignment="1">
      <alignment horizontal="center" vertical="center" wrapText="1"/>
      <protection/>
    </xf>
    <xf numFmtId="0" fontId="2" fillId="0" borderId="24" xfId="64" applyFont="1" applyBorder="1" applyAlignment="1">
      <alignment horizontal="center" vertical="center" wrapText="1"/>
      <protection/>
    </xf>
    <xf numFmtId="0" fontId="1" fillId="0" borderId="13" xfId="64" applyBorder="1" applyAlignment="1">
      <alignment horizontal="center" vertical="center" wrapText="1"/>
      <protection/>
    </xf>
    <xf numFmtId="0" fontId="1" fillId="0" borderId="22" xfId="64" applyBorder="1">
      <alignment/>
      <protection/>
    </xf>
    <xf numFmtId="0" fontId="2" fillId="0" borderId="14" xfId="64" applyFont="1" applyBorder="1" applyAlignment="1">
      <alignment horizontal="center"/>
      <protection/>
    </xf>
    <xf numFmtId="0" fontId="2" fillId="0" borderId="15" xfId="64" applyFont="1" applyBorder="1" applyAlignment="1">
      <alignment horizontal="center"/>
      <protection/>
    </xf>
    <xf numFmtId="2" fontId="1" fillId="0" borderId="25" xfId="64" applyNumberFormat="1" applyBorder="1" applyAlignment="1">
      <alignment horizontal="right"/>
      <protection/>
    </xf>
    <xf numFmtId="49" fontId="2" fillId="0" borderId="15" xfId="64" applyNumberFormat="1" applyFont="1" applyBorder="1" applyAlignment="1">
      <alignment horizontal="center"/>
      <protection/>
    </xf>
    <xf numFmtId="49" fontId="2" fillId="0" borderId="12" xfId="64" applyNumberFormat="1" applyFont="1" applyBorder="1" applyAlignment="1">
      <alignment horizontal="center"/>
      <protection/>
    </xf>
    <xf numFmtId="49" fontId="2" fillId="0" borderId="13" xfId="64" applyNumberFormat="1" applyFont="1" applyBorder="1" applyAlignment="1">
      <alignment horizontal="center" vertical="center"/>
      <protection/>
    </xf>
    <xf numFmtId="49" fontId="2" fillId="0" borderId="14" xfId="64" applyNumberFormat="1" applyFont="1" applyBorder="1" applyAlignment="1">
      <alignment horizontal="center"/>
      <protection/>
    </xf>
    <xf numFmtId="0" fontId="1" fillId="0" borderId="16" xfId="64" applyBorder="1">
      <alignment/>
      <protection/>
    </xf>
    <xf numFmtId="49" fontId="2" fillId="0" borderId="16" xfId="64" applyNumberFormat="1" applyFont="1" applyBorder="1" applyAlignment="1">
      <alignment horizontal="center"/>
      <protection/>
    </xf>
    <xf numFmtId="0" fontId="1" fillId="0" borderId="0" xfId="64" applyBorder="1">
      <alignment/>
      <protection/>
    </xf>
    <xf numFmtId="49" fontId="2" fillId="0" borderId="20" xfId="64" applyNumberFormat="1" applyFont="1" applyBorder="1" applyAlignment="1">
      <alignment horizontal="center"/>
      <protection/>
    </xf>
    <xf numFmtId="49" fontId="2" fillId="0" borderId="13" xfId="64" applyNumberFormat="1" applyFont="1" applyBorder="1" applyAlignment="1">
      <alignment horizontal="center"/>
      <protection/>
    </xf>
    <xf numFmtId="49" fontId="2" fillId="0" borderId="0" xfId="64" applyNumberFormat="1" applyFont="1" applyBorder="1" applyAlignment="1">
      <alignment horizontal="center"/>
      <protection/>
    </xf>
    <xf numFmtId="0" fontId="6" fillId="0" borderId="0" xfId="64" applyFont="1" applyBorder="1" applyAlignment="1">
      <alignment horizontal="left"/>
      <protection/>
    </xf>
    <xf numFmtId="0" fontId="1" fillId="0" borderId="14" xfId="64" applyBorder="1" applyAlignment="1">
      <alignment horizontal="center"/>
      <protection/>
    </xf>
    <xf numFmtId="0" fontId="1" fillId="0" borderId="15" xfId="64" applyBorder="1" applyAlignment="1">
      <alignment horizontal="center"/>
      <protection/>
    </xf>
    <xf numFmtId="0" fontId="1" fillId="0" borderId="18" xfId="64" applyBorder="1" applyAlignment="1">
      <alignment horizontal="center"/>
      <protection/>
    </xf>
    <xf numFmtId="0" fontId="15" fillId="0" borderId="16" xfId="64" applyFont="1" applyBorder="1" applyAlignment="1">
      <alignment horizontal="center"/>
      <protection/>
    </xf>
    <xf numFmtId="0" fontId="15" fillId="0" borderId="16" xfId="64" applyFont="1" applyBorder="1">
      <alignment/>
      <protection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2" fillId="0" borderId="0" xfId="65" applyFont="1">
      <alignment/>
      <protection/>
    </xf>
    <xf numFmtId="0" fontId="1" fillId="0" borderId="0" xfId="65">
      <alignment/>
      <protection/>
    </xf>
    <xf numFmtId="0" fontId="4" fillId="0" borderId="0" xfId="65" applyFont="1" applyAlignment="1">
      <alignment horizontal="right"/>
      <protection/>
    </xf>
    <xf numFmtId="0" fontId="14" fillId="0" borderId="0" xfId="65" applyFont="1" applyAlignment="1">
      <alignment horizontal="center"/>
      <protection/>
    </xf>
    <xf numFmtId="0" fontId="15" fillId="0" borderId="27" xfId="65" applyFont="1" applyBorder="1" applyAlignment="1">
      <alignment horizontal="center"/>
      <protection/>
    </xf>
    <xf numFmtId="0" fontId="15" fillId="0" borderId="16" xfId="65" applyFont="1" applyBorder="1" applyAlignment="1">
      <alignment horizontal="center"/>
      <protection/>
    </xf>
    <xf numFmtId="0" fontId="15" fillId="0" borderId="0" xfId="65" applyFont="1" applyBorder="1" applyAlignment="1">
      <alignment horizontal="center"/>
      <protection/>
    </xf>
    <xf numFmtId="0" fontId="15" fillId="0" borderId="16" xfId="65" applyFont="1" applyBorder="1">
      <alignment/>
      <protection/>
    </xf>
    <xf numFmtId="0" fontId="1" fillId="0" borderId="0" xfId="65" applyBorder="1">
      <alignment/>
      <protection/>
    </xf>
    <xf numFmtId="0" fontId="15" fillId="0" borderId="28" xfId="65" applyFont="1" applyBorder="1">
      <alignment/>
      <protection/>
    </xf>
    <xf numFmtId="0" fontId="1" fillId="0" borderId="0" xfId="66" applyFont="1">
      <alignment/>
      <protection/>
    </xf>
    <xf numFmtId="0" fontId="4" fillId="0" borderId="0" xfId="66" applyFont="1" applyAlignment="1">
      <alignment horizontal="right"/>
      <protection/>
    </xf>
    <xf numFmtId="0" fontId="1" fillId="0" borderId="0" xfId="66">
      <alignment/>
      <protection/>
    </xf>
    <xf numFmtId="0" fontId="2" fillId="0" borderId="13" xfId="66" applyFont="1" applyBorder="1" applyAlignment="1">
      <alignment horizontal="center"/>
      <protection/>
    </xf>
    <xf numFmtId="0" fontId="2" fillId="0" borderId="26" xfId="66" applyFont="1" applyBorder="1" applyAlignment="1">
      <alignment horizontal="center"/>
      <protection/>
    </xf>
    <xf numFmtId="0" fontId="2" fillId="0" borderId="22" xfId="66" applyFont="1" applyBorder="1" applyAlignment="1">
      <alignment horizontal="center"/>
      <protection/>
    </xf>
    <xf numFmtId="0" fontId="2" fillId="0" borderId="15" xfId="66" applyFont="1" applyBorder="1" applyAlignment="1">
      <alignment horizontal="center"/>
      <protection/>
    </xf>
    <xf numFmtId="0" fontId="2" fillId="0" borderId="17" xfId="66" applyFont="1" applyBorder="1">
      <alignment/>
      <protection/>
    </xf>
    <xf numFmtId="0" fontId="6" fillId="0" borderId="29" xfId="66" applyFont="1" applyBorder="1" applyAlignment="1">
      <alignment wrapText="1"/>
      <protection/>
    </xf>
    <xf numFmtId="0" fontId="1" fillId="0" borderId="0" xfId="66" applyAlignment="1">
      <alignment horizontal="right"/>
      <protection/>
    </xf>
    <xf numFmtId="0" fontId="12" fillId="0" borderId="0" xfId="67" applyFont="1">
      <alignment/>
      <protection/>
    </xf>
    <xf numFmtId="0" fontId="13" fillId="0" borderId="0" xfId="67" applyFont="1" applyAlignment="1">
      <alignment horizontal="right"/>
      <protection/>
    </xf>
    <xf numFmtId="0" fontId="1" fillId="0" borderId="0" xfId="67">
      <alignment/>
      <protection/>
    </xf>
    <xf numFmtId="0" fontId="14" fillId="0" borderId="0" xfId="67" applyFont="1" applyAlignment="1">
      <alignment horizontal="center"/>
      <protection/>
    </xf>
    <xf numFmtId="0" fontId="15" fillId="0" borderId="13" xfId="67" applyFont="1" applyBorder="1" applyAlignment="1">
      <alignment horizontal="center"/>
      <protection/>
    </xf>
    <xf numFmtId="0" fontId="15" fillId="0" borderId="26" xfId="67" applyFont="1" applyBorder="1" applyAlignment="1">
      <alignment horizontal="center"/>
      <protection/>
    </xf>
    <xf numFmtId="0" fontId="15" fillId="0" borderId="22" xfId="67" applyFont="1" applyBorder="1" applyAlignment="1">
      <alignment horizontal="center"/>
      <protection/>
    </xf>
    <xf numFmtId="0" fontId="15" fillId="0" borderId="15" xfId="67" applyFont="1" applyBorder="1">
      <alignment/>
      <protection/>
    </xf>
    <xf numFmtId="0" fontId="15" fillId="0" borderId="15" xfId="67" applyFont="1" applyBorder="1" applyAlignment="1">
      <alignment horizontal="center"/>
      <protection/>
    </xf>
    <xf numFmtId="0" fontId="15" fillId="0" borderId="30" xfId="67" applyFont="1" applyBorder="1" applyAlignment="1">
      <alignment horizontal="center"/>
      <protection/>
    </xf>
    <xf numFmtId="0" fontId="15" fillId="0" borderId="17" xfId="67" applyFont="1" applyBorder="1" applyAlignment="1">
      <alignment horizontal="center"/>
      <protection/>
    </xf>
    <xf numFmtId="0" fontId="12" fillId="0" borderId="0" xfId="68" applyFont="1">
      <alignment/>
      <protection/>
    </xf>
    <xf numFmtId="0" fontId="13" fillId="0" borderId="0" xfId="68" applyFont="1" applyAlignment="1">
      <alignment horizontal="right"/>
      <protection/>
    </xf>
    <xf numFmtId="0" fontId="1" fillId="0" borderId="0" xfId="68">
      <alignment/>
      <protection/>
    </xf>
    <xf numFmtId="0" fontId="14" fillId="0" borderId="0" xfId="68" applyFont="1" applyAlignment="1">
      <alignment horizontal="center"/>
      <protection/>
    </xf>
    <xf numFmtId="0" fontId="15" fillId="0" borderId="13" xfId="68" applyFont="1" applyBorder="1" applyAlignment="1">
      <alignment horizontal="center"/>
      <protection/>
    </xf>
    <xf numFmtId="0" fontId="12" fillId="0" borderId="17" xfId="68" applyFont="1" applyBorder="1">
      <alignment/>
      <protection/>
    </xf>
    <xf numFmtId="0" fontId="1" fillId="0" borderId="0" xfId="68" applyAlignment="1">
      <alignment horizontal="right"/>
      <protection/>
    </xf>
    <xf numFmtId="0" fontId="1" fillId="0" borderId="0" xfId="69">
      <alignment/>
      <protection/>
    </xf>
    <xf numFmtId="0" fontId="4" fillId="0" borderId="0" xfId="69" applyFont="1" applyAlignment="1">
      <alignment horizontal="right"/>
      <protection/>
    </xf>
    <xf numFmtId="0" fontId="1" fillId="0" borderId="0" xfId="70">
      <alignment/>
      <protection/>
    </xf>
    <xf numFmtId="0" fontId="4" fillId="0" borderId="0" xfId="70" applyFont="1" applyAlignment="1">
      <alignment horizontal="right"/>
      <protection/>
    </xf>
    <xf numFmtId="0" fontId="5" fillId="0" borderId="0" xfId="70" applyFont="1" applyAlignment="1">
      <alignment horizontal="center"/>
      <protection/>
    </xf>
    <xf numFmtId="0" fontId="1" fillId="0" borderId="0" xfId="70" applyBorder="1" applyAlignment="1">
      <alignment horizontal="center"/>
      <protection/>
    </xf>
    <xf numFmtId="0" fontId="1" fillId="0" borderId="0" xfId="70" applyBorder="1" applyAlignment="1">
      <alignment horizontal="right"/>
      <protection/>
    </xf>
    <xf numFmtId="0" fontId="1" fillId="0" borderId="0" xfId="71">
      <alignment/>
      <protection/>
    </xf>
    <xf numFmtId="0" fontId="4" fillId="0" borderId="0" xfId="71" applyFont="1" applyAlignment="1">
      <alignment horizontal="right"/>
      <protection/>
    </xf>
    <xf numFmtId="0" fontId="5" fillId="0" borderId="0" xfId="71" applyFont="1" applyAlignment="1">
      <alignment horizontal="center"/>
      <protection/>
    </xf>
    <xf numFmtId="0" fontId="2" fillId="0" borderId="31" xfId="71" applyFont="1" applyBorder="1" applyAlignment="1">
      <alignment horizontal="center"/>
      <protection/>
    </xf>
    <xf numFmtId="0" fontId="1" fillId="0" borderId="18" xfId="71" applyBorder="1" applyAlignment="1">
      <alignment horizontal="center"/>
      <protection/>
    </xf>
    <xf numFmtId="0" fontId="1" fillId="0" borderId="0" xfId="56">
      <alignment/>
      <protection/>
    </xf>
    <xf numFmtId="0" fontId="4" fillId="0" borderId="0" xfId="56" applyFont="1" applyAlignment="1">
      <alignment horizontal="right"/>
      <protection/>
    </xf>
    <xf numFmtId="0" fontId="5" fillId="0" borderId="0" xfId="56" applyFont="1" applyAlignment="1">
      <alignment horizontal="center"/>
      <protection/>
    </xf>
    <xf numFmtId="0" fontId="1" fillId="0" borderId="0" xfId="57">
      <alignment/>
      <protection/>
    </xf>
    <xf numFmtId="0" fontId="1" fillId="0" borderId="0" xfId="58">
      <alignment/>
      <protection/>
    </xf>
    <xf numFmtId="0" fontId="4" fillId="0" borderId="0" xfId="58" applyFont="1" applyAlignment="1">
      <alignment/>
      <protection/>
    </xf>
    <xf numFmtId="0" fontId="1" fillId="0" borderId="0" xfId="58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1" fillId="0" borderId="13" xfId="58" applyBorder="1" applyAlignment="1">
      <alignment horizontal="center" vertical="center" wrapText="1"/>
      <protection/>
    </xf>
    <xf numFmtId="164" fontId="1" fillId="0" borderId="26" xfId="58" applyNumberFormat="1" applyBorder="1" applyAlignment="1">
      <alignment horizontal="right"/>
      <protection/>
    </xf>
    <xf numFmtId="164" fontId="1" fillId="0" borderId="22" xfId="58" applyNumberFormat="1" applyBorder="1" applyAlignment="1">
      <alignment horizontal="right"/>
      <protection/>
    </xf>
    <xf numFmtId="0" fontId="2" fillId="0" borderId="14" xfId="58" applyFont="1" applyBorder="1" applyAlignment="1">
      <alignment horizontal="center"/>
      <protection/>
    </xf>
    <xf numFmtId="0" fontId="2" fillId="0" borderId="15" xfId="58" applyFont="1" applyBorder="1" applyAlignment="1">
      <alignment horizontal="center"/>
      <protection/>
    </xf>
    <xf numFmtId="49" fontId="2" fillId="0" borderId="15" xfId="58" applyNumberFormat="1" applyFont="1" applyBorder="1" applyAlignment="1">
      <alignment horizontal="center"/>
      <protection/>
    </xf>
    <xf numFmtId="0" fontId="1" fillId="0" borderId="16" xfId="58" applyBorder="1">
      <alignment/>
      <protection/>
    </xf>
    <xf numFmtId="49" fontId="2" fillId="0" borderId="12" xfId="58" applyNumberFormat="1" applyFont="1" applyBorder="1" applyAlignment="1">
      <alignment horizontal="center"/>
      <protection/>
    </xf>
    <xf numFmtId="49" fontId="2" fillId="0" borderId="13" xfId="58" applyNumberFormat="1" applyFont="1" applyBorder="1" applyAlignment="1">
      <alignment horizontal="center" vertical="center"/>
      <protection/>
    </xf>
    <xf numFmtId="49" fontId="2" fillId="0" borderId="14" xfId="58" applyNumberFormat="1" applyFont="1" applyBorder="1" applyAlignment="1">
      <alignment horizontal="center"/>
      <protection/>
    </xf>
    <xf numFmtId="49" fontId="2" fillId="0" borderId="16" xfId="58" applyNumberFormat="1" applyFont="1" applyBorder="1" applyAlignment="1">
      <alignment horizontal="center"/>
      <protection/>
    </xf>
    <xf numFmtId="49" fontId="2" fillId="0" borderId="13" xfId="58" applyNumberFormat="1" applyFont="1" applyBorder="1" applyAlignment="1">
      <alignment horizontal="center"/>
      <protection/>
    </xf>
    <xf numFmtId="49" fontId="2" fillId="0" borderId="17" xfId="58" applyNumberFormat="1" applyFont="1" applyBorder="1" applyAlignment="1">
      <alignment horizontal="center"/>
      <protection/>
    </xf>
    <xf numFmtId="0" fontId="1" fillId="0" borderId="0" xfId="58" applyFont="1">
      <alignment/>
      <protection/>
    </xf>
    <xf numFmtId="0" fontId="1" fillId="0" borderId="0" xfId="58" applyAlignment="1">
      <alignment horizontal="right"/>
      <protection/>
    </xf>
    <xf numFmtId="49" fontId="2" fillId="0" borderId="32" xfId="64" applyNumberFormat="1" applyFont="1" applyBorder="1" applyAlignment="1">
      <alignment horizontal="center"/>
      <protection/>
    </xf>
    <xf numFmtId="49" fontId="2" fillId="0" borderId="32" xfId="64" applyNumberFormat="1" applyFont="1" applyBorder="1" applyAlignment="1">
      <alignment horizontal="center"/>
      <protection/>
    </xf>
    <xf numFmtId="2" fontId="1" fillId="0" borderId="22" xfId="64" applyNumberFormat="1" applyFont="1" applyBorder="1" applyAlignment="1">
      <alignment horizontal="right"/>
      <protection/>
    </xf>
    <xf numFmtId="0" fontId="4" fillId="0" borderId="0" xfId="58" applyFont="1" applyAlignment="1">
      <alignment horizontal="right"/>
      <protection/>
    </xf>
    <xf numFmtId="0" fontId="2" fillId="0" borderId="33" xfId="66" applyFont="1" applyBorder="1" applyAlignment="1">
      <alignment horizontal="left"/>
      <protection/>
    </xf>
    <xf numFmtId="0" fontId="1" fillId="0" borderId="0" xfId="66" applyBorder="1">
      <alignment/>
      <protection/>
    </xf>
    <xf numFmtId="0" fontId="1" fillId="0" borderId="16" xfId="66" applyBorder="1">
      <alignment/>
      <protection/>
    </xf>
    <xf numFmtId="0" fontId="1" fillId="0" borderId="16" xfId="67" applyBorder="1">
      <alignment/>
      <protection/>
    </xf>
    <xf numFmtId="0" fontId="1" fillId="0" borderId="13" xfId="71" applyFont="1" applyBorder="1" applyAlignment="1">
      <alignment horizontal="center"/>
      <protection/>
    </xf>
    <xf numFmtId="0" fontId="1" fillId="0" borderId="0" xfId="57" applyAlignment="1">
      <alignment horizontal="right"/>
      <protection/>
    </xf>
    <xf numFmtId="0" fontId="34" fillId="0" borderId="0" xfId="0" applyFont="1" applyAlignment="1">
      <alignment/>
    </xf>
    <xf numFmtId="0" fontId="2" fillId="0" borderId="16" xfId="63" applyFont="1" applyBorder="1" applyAlignment="1">
      <alignment horizontal="center"/>
      <protection/>
    </xf>
    <xf numFmtId="0" fontId="1" fillId="0" borderId="0" xfId="57" applyFont="1" applyAlignment="1">
      <alignment horizontal="right"/>
      <protection/>
    </xf>
    <xf numFmtId="0" fontId="5" fillId="0" borderId="0" xfId="57" applyFont="1">
      <alignment/>
      <protection/>
    </xf>
    <xf numFmtId="0" fontId="1" fillId="0" borderId="0" xfId="70" applyFont="1" applyBorder="1" applyAlignment="1">
      <alignment horizontal="right"/>
      <protection/>
    </xf>
    <xf numFmtId="0" fontId="1" fillId="0" borderId="26" xfId="71" applyFont="1" applyBorder="1" applyAlignment="1">
      <alignment horizontal="center" wrapText="1"/>
      <protection/>
    </xf>
    <xf numFmtId="0" fontId="1" fillId="0" borderId="13" xfId="71" applyFont="1" applyBorder="1" applyAlignment="1">
      <alignment horizontal="center" wrapText="1"/>
      <protection/>
    </xf>
    <xf numFmtId="0" fontId="5" fillId="0" borderId="29" xfId="71" applyFont="1" applyBorder="1" applyAlignment="1" quotePrefix="1">
      <alignment horizontal="right"/>
      <protection/>
    </xf>
    <xf numFmtId="0" fontId="33" fillId="0" borderId="0" xfId="0" applyFont="1" applyAlignment="1">
      <alignment/>
    </xf>
    <xf numFmtId="4" fontId="1" fillId="0" borderId="34" xfId="59" applyNumberFormat="1" applyBorder="1">
      <alignment/>
      <protection/>
    </xf>
    <xf numFmtId="4" fontId="1" fillId="0" borderId="26" xfId="59" applyNumberFormat="1" applyBorder="1">
      <alignment/>
      <protection/>
    </xf>
    <xf numFmtId="0" fontId="6" fillId="0" borderId="26" xfId="61" applyFont="1" applyBorder="1" applyAlignment="1">
      <alignment horizontal="left"/>
      <protection/>
    </xf>
    <xf numFmtId="4" fontId="1" fillId="0" borderId="35" xfId="59" applyNumberFormat="1" applyBorder="1">
      <alignment/>
      <protection/>
    </xf>
    <xf numFmtId="4" fontId="1" fillId="0" borderId="36" xfId="59" applyNumberFormat="1" applyBorder="1">
      <alignment/>
      <protection/>
    </xf>
    <xf numFmtId="4" fontId="7" fillId="0" borderId="37" xfId="59" applyNumberFormat="1" applyFont="1" applyBorder="1">
      <alignment/>
      <protection/>
    </xf>
    <xf numFmtId="4" fontId="7" fillId="0" borderId="26" xfId="59" applyNumberFormat="1" applyFont="1" applyBorder="1">
      <alignment/>
      <protection/>
    </xf>
    <xf numFmtId="4" fontId="4" fillId="0" borderId="0" xfId="61" applyNumberFormat="1" applyFont="1" applyAlignment="1">
      <alignment horizontal="right"/>
      <protection/>
    </xf>
    <xf numFmtId="4" fontId="2" fillId="0" borderId="0" xfId="61" applyNumberFormat="1" applyFont="1" applyBorder="1" applyAlignment="1">
      <alignment horizontal="right"/>
      <protection/>
    </xf>
    <xf numFmtId="4" fontId="1" fillId="0" borderId="0" xfId="61" applyNumberFormat="1" applyAlignment="1">
      <alignment horizontal="right"/>
      <protection/>
    </xf>
    <xf numFmtId="4" fontId="6" fillId="0" borderId="26" xfId="61" applyNumberFormat="1" applyFont="1" applyBorder="1" applyAlignment="1">
      <alignment horizontal="right"/>
      <protection/>
    </xf>
    <xf numFmtId="4" fontId="20" fillId="0" borderId="38" xfId="61" applyNumberFormat="1" applyFont="1" applyBorder="1" applyAlignment="1">
      <alignment horizontal="right"/>
      <protection/>
    </xf>
    <xf numFmtId="4" fontId="7" fillId="0" borderId="37" xfId="61" applyNumberFormat="1" applyFont="1" applyBorder="1" applyAlignment="1">
      <alignment horizontal="right"/>
      <protection/>
    </xf>
    <xf numFmtId="4" fontId="7" fillId="0" borderId="33" xfId="61" applyNumberFormat="1" applyFont="1" applyBorder="1" applyAlignment="1">
      <alignment horizontal="right"/>
      <protection/>
    </xf>
    <xf numFmtId="4" fontId="1" fillId="0" borderId="38" xfId="61" applyNumberFormat="1" applyFont="1" applyBorder="1" applyAlignment="1">
      <alignment horizontal="right"/>
      <protection/>
    </xf>
    <xf numFmtId="4" fontId="7" fillId="0" borderId="33" xfId="61" applyNumberFormat="1" applyFont="1" applyBorder="1" applyAlignment="1">
      <alignment horizontal="right"/>
      <protection/>
    </xf>
    <xf numFmtId="4" fontId="20" fillId="0" borderId="33" xfId="61" applyNumberFormat="1" applyFont="1" applyBorder="1" applyAlignment="1">
      <alignment horizontal="right"/>
      <protection/>
    </xf>
    <xf numFmtId="4" fontId="1" fillId="0" borderId="39" xfId="61" applyNumberFormat="1" applyFont="1" applyBorder="1" applyAlignment="1">
      <alignment horizontal="right"/>
      <protection/>
    </xf>
    <xf numFmtId="4" fontId="5" fillId="0" borderId="40" xfId="61" applyNumberFormat="1" applyFont="1" applyBorder="1" applyAlignment="1">
      <alignment horizontal="right"/>
      <protection/>
    </xf>
    <xf numFmtId="4" fontId="7" fillId="0" borderId="37" xfId="61" applyNumberFormat="1" applyFont="1" applyBorder="1" applyAlignment="1">
      <alignment horizontal="right"/>
      <protection/>
    </xf>
    <xf numFmtId="4" fontId="20" fillId="0" borderId="41" xfId="61" applyNumberFormat="1" applyFont="1" applyBorder="1" applyAlignment="1">
      <alignment horizontal="right"/>
      <protection/>
    </xf>
    <xf numFmtId="4" fontId="1" fillId="0" borderId="33" xfId="61" applyNumberFormat="1" applyFont="1" applyBorder="1" applyAlignment="1">
      <alignment horizontal="right"/>
      <protection/>
    </xf>
    <xf numFmtId="4" fontId="5" fillId="0" borderId="38" xfId="61" applyNumberFormat="1" applyFont="1" applyBorder="1" applyAlignment="1">
      <alignment horizontal="right"/>
      <protection/>
    </xf>
    <xf numFmtId="4" fontId="5" fillId="0" borderId="42" xfId="61" applyNumberFormat="1" applyFont="1" applyBorder="1" applyAlignment="1">
      <alignment horizontal="right"/>
      <protection/>
    </xf>
    <xf numFmtId="4" fontId="5" fillId="0" borderId="29" xfId="61" applyNumberFormat="1" applyFont="1" applyBorder="1" applyAlignment="1">
      <alignment horizontal="right"/>
      <protection/>
    </xf>
    <xf numFmtId="4" fontId="7" fillId="0" borderId="42" xfId="61" applyNumberFormat="1" applyFont="1" applyBorder="1" applyAlignment="1">
      <alignment horizontal="right"/>
      <protection/>
    </xf>
    <xf numFmtId="4" fontId="7" fillId="0" borderId="35" xfId="61" applyNumberFormat="1" applyFont="1" applyBorder="1" applyAlignment="1">
      <alignment horizontal="right"/>
      <protection/>
    </xf>
    <xf numFmtId="4" fontId="7" fillId="0" borderId="42" xfId="61" applyNumberFormat="1" applyFont="1" applyBorder="1" applyAlignment="1">
      <alignment horizontal="right"/>
      <protection/>
    </xf>
    <xf numFmtId="4" fontId="7" fillId="0" borderId="38" xfId="61" applyNumberFormat="1" applyFont="1" applyBorder="1" applyAlignment="1">
      <alignment horizontal="right"/>
      <protection/>
    </xf>
    <xf numFmtId="0" fontId="1" fillId="0" borderId="43" xfId="59" applyFont="1" applyBorder="1" applyAlignment="1">
      <alignment horizontal="center"/>
      <protection/>
    </xf>
    <xf numFmtId="0" fontId="2" fillId="0" borderId="0" xfId="64" applyFont="1" applyBorder="1" applyAlignment="1">
      <alignment horizontal="right"/>
      <protection/>
    </xf>
    <xf numFmtId="4" fontId="1" fillId="0" borderId="33" xfId="61" applyNumberFormat="1" applyFont="1" applyBorder="1" applyAlignment="1">
      <alignment horizontal="right"/>
      <protection/>
    </xf>
    <xf numFmtId="4" fontId="5" fillId="0" borderId="29" xfId="61" applyNumberFormat="1" applyFont="1" applyBorder="1" applyAlignment="1">
      <alignment horizontal="right"/>
      <protection/>
    </xf>
    <xf numFmtId="0" fontId="1" fillId="0" borderId="44" xfId="62" applyBorder="1" applyAlignment="1">
      <alignment horizontal="center"/>
      <protection/>
    </xf>
    <xf numFmtId="4" fontId="7" fillId="0" borderId="37" xfId="62" applyNumberFormat="1" applyFont="1" applyBorder="1" applyAlignment="1">
      <alignment horizontal="right" wrapText="1"/>
      <protection/>
    </xf>
    <xf numFmtId="4" fontId="7" fillId="0" borderId="33" xfId="62" applyNumberFormat="1" applyFont="1" applyBorder="1" applyAlignment="1">
      <alignment horizontal="right"/>
      <protection/>
    </xf>
    <xf numFmtId="4" fontId="1" fillId="0" borderId="45" xfId="62" applyNumberFormat="1" applyBorder="1" applyAlignment="1">
      <alignment horizontal="right"/>
      <protection/>
    </xf>
    <xf numFmtId="4" fontId="1" fillId="0" borderId="46" xfId="62" applyNumberFormat="1" applyBorder="1" applyAlignment="1">
      <alignment horizontal="right"/>
      <protection/>
    </xf>
    <xf numFmtId="4" fontId="1" fillId="0" borderId="44" xfId="62" applyNumberFormat="1" applyBorder="1" applyAlignment="1">
      <alignment horizontal="right"/>
      <protection/>
    </xf>
    <xf numFmtId="4" fontId="1" fillId="0" borderId="45" xfId="62" applyNumberFormat="1" applyFont="1" applyBorder="1" applyAlignment="1">
      <alignment horizontal="right"/>
      <protection/>
    </xf>
    <xf numFmtId="4" fontId="7" fillId="0" borderId="44" xfId="62" applyNumberFormat="1" applyFont="1" applyBorder="1" applyAlignment="1">
      <alignment horizontal="right"/>
      <protection/>
    </xf>
    <xf numFmtId="4" fontId="7" fillId="0" borderId="45" xfId="62" applyNumberFormat="1" applyFont="1" applyBorder="1" applyAlignment="1">
      <alignment horizontal="right"/>
      <protection/>
    </xf>
    <xf numFmtId="4" fontId="1" fillId="0" borderId="47" xfId="62" applyNumberFormat="1" applyFont="1" applyBorder="1" applyAlignment="1">
      <alignment horizontal="right"/>
      <protection/>
    </xf>
    <xf numFmtId="4" fontId="1" fillId="0" borderId="46" xfId="62" applyNumberFormat="1" applyFont="1" applyBorder="1" applyAlignment="1">
      <alignment horizontal="right"/>
      <protection/>
    </xf>
    <xf numFmtId="4" fontId="5" fillId="0" borderId="44" xfId="62" applyNumberFormat="1" applyFont="1" applyBorder="1" applyAlignment="1">
      <alignment horizontal="right"/>
      <protection/>
    </xf>
    <xf numFmtId="4" fontId="7" fillId="0" borderId="48" xfId="62" applyNumberFormat="1" applyFont="1" applyBorder="1" applyAlignment="1">
      <alignment horizontal="right"/>
      <protection/>
    </xf>
    <xf numFmtId="0" fontId="1" fillId="0" borderId="44" xfId="63" applyFont="1" applyBorder="1" applyAlignment="1">
      <alignment horizontal="center"/>
      <protection/>
    </xf>
    <xf numFmtId="4" fontId="20" fillId="0" borderId="37" xfId="63" applyNumberFormat="1" applyFont="1" applyBorder="1" applyAlignment="1">
      <alignment horizontal="right"/>
      <protection/>
    </xf>
    <xf numFmtId="4" fontId="20" fillId="0" borderId="33" xfId="63" applyNumberFormat="1" applyFont="1" applyBorder="1" applyAlignment="1">
      <alignment horizontal="right"/>
      <protection/>
    </xf>
    <xf numFmtId="4" fontId="1" fillId="0" borderId="45" xfId="63" applyNumberFormat="1" applyFont="1" applyBorder="1" applyAlignment="1">
      <alignment horizontal="right"/>
      <protection/>
    </xf>
    <xf numFmtId="4" fontId="1" fillId="0" borderId="44" xfId="63" applyNumberFormat="1" applyFont="1" applyBorder="1" applyAlignment="1">
      <alignment horizontal="right"/>
      <protection/>
    </xf>
    <xf numFmtId="4" fontId="20" fillId="0" borderId="33" xfId="63" applyNumberFormat="1" applyFont="1" applyBorder="1" applyAlignment="1">
      <alignment horizontal="right"/>
      <protection/>
    </xf>
    <xf numFmtId="4" fontId="1" fillId="0" borderId="45" xfId="63" applyNumberFormat="1" applyFont="1" applyBorder="1" applyAlignment="1">
      <alignment horizontal="right"/>
      <protection/>
    </xf>
    <xf numFmtId="4" fontId="20" fillId="0" borderId="33" xfId="63" applyNumberFormat="1" applyFont="1" applyBorder="1" applyAlignment="1" quotePrefix="1">
      <alignment horizontal="right"/>
      <protection/>
    </xf>
    <xf numFmtId="169" fontId="0" fillId="0" borderId="49" xfId="0" applyNumberFormat="1" applyBorder="1" applyAlignment="1">
      <alignment horizontal="right"/>
    </xf>
    <xf numFmtId="169" fontId="25" fillId="0" borderId="50" xfId="0" applyNumberFormat="1" applyFont="1" applyBorder="1" applyAlignment="1">
      <alignment horizontal="right"/>
    </xf>
    <xf numFmtId="169" fontId="25" fillId="0" borderId="51" xfId="0" applyNumberFormat="1" applyFont="1" applyBorder="1" applyAlignment="1">
      <alignment horizontal="right"/>
    </xf>
    <xf numFmtId="0" fontId="2" fillId="0" borderId="46" xfId="64" applyFont="1" applyBorder="1" applyAlignment="1">
      <alignment horizontal="center" vertical="center" wrapText="1"/>
      <protection/>
    </xf>
    <xf numFmtId="0" fontId="1" fillId="0" borderId="44" xfId="64" applyBorder="1">
      <alignment/>
      <protection/>
    </xf>
    <xf numFmtId="164" fontId="5" fillId="0" borderId="0" xfId="64" applyNumberFormat="1" applyFont="1" applyBorder="1" applyAlignment="1">
      <alignment horizontal="right"/>
      <protection/>
    </xf>
    <xf numFmtId="2" fontId="1" fillId="0" borderId="0" xfId="64" applyNumberFormat="1" applyBorder="1" applyAlignment="1">
      <alignment horizontal="right"/>
      <protection/>
    </xf>
    <xf numFmtId="0" fontId="4" fillId="0" borderId="0" xfId="64" applyFont="1" applyBorder="1" applyAlignment="1">
      <alignment horizontal="left"/>
      <protection/>
    </xf>
    <xf numFmtId="1" fontId="1" fillId="0" borderId="0" xfId="64" applyNumberFormat="1" applyFont="1" applyBorder="1" applyAlignment="1">
      <alignment horizontal="right"/>
      <protection/>
    </xf>
    <xf numFmtId="164" fontId="19" fillId="0" borderId="52" xfId="64" applyNumberFormat="1" applyFont="1" applyBorder="1" applyAlignment="1">
      <alignment horizontal="right"/>
      <protection/>
    </xf>
    <xf numFmtId="2" fontId="1" fillId="0" borderId="53" xfId="64" applyNumberFormat="1" applyBorder="1" applyAlignment="1">
      <alignment horizontal="right"/>
      <protection/>
    </xf>
    <xf numFmtId="49" fontId="2" fillId="0" borderId="17" xfId="64" applyNumberFormat="1" applyFont="1" applyBorder="1" applyAlignment="1">
      <alignment horizontal="center"/>
      <protection/>
    </xf>
    <xf numFmtId="0" fontId="1" fillId="0" borderId="13" xfId="64" applyFont="1" applyBorder="1" applyAlignment="1">
      <alignment horizontal="center" vertical="center" wrapText="1"/>
      <protection/>
    </xf>
    <xf numFmtId="169" fontId="20" fillId="0" borderId="37" xfId="64" applyNumberFormat="1" applyFont="1" applyBorder="1" applyAlignment="1">
      <alignment horizontal="right" wrapText="1"/>
      <protection/>
    </xf>
    <xf numFmtId="169" fontId="20" fillId="0" borderId="48" xfId="64" applyNumberFormat="1" applyFont="1" applyBorder="1" applyAlignment="1">
      <alignment horizontal="right" wrapText="1"/>
      <protection/>
    </xf>
    <xf numFmtId="169" fontId="20" fillId="0" borderId="33" xfId="64" applyNumberFormat="1" applyFont="1" applyBorder="1" applyAlignment="1">
      <alignment horizontal="right"/>
      <protection/>
    </xf>
    <xf numFmtId="169" fontId="1" fillId="0" borderId="45" xfId="64" applyNumberFormat="1" applyBorder="1" applyAlignment="1">
      <alignment horizontal="right"/>
      <protection/>
    </xf>
    <xf numFmtId="169" fontId="1" fillId="0" borderId="46" xfId="64" applyNumberFormat="1" applyBorder="1" applyAlignment="1">
      <alignment horizontal="right"/>
      <protection/>
    </xf>
    <xf numFmtId="169" fontId="7" fillId="0" borderId="26" xfId="64" applyNumberFormat="1" applyFont="1" applyBorder="1" applyAlignment="1">
      <alignment horizontal="right"/>
      <protection/>
    </xf>
    <xf numFmtId="169" fontId="1" fillId="0" borderId="45" xfId="64" applyNumberFormat="1" applyFont="1" applyBorder="1" applyAlignment="1" quotePrefix="1">
      <alignment horizontal="right"/>
      <protection/>
    </xf>
    <xf numFmtId="169" fontId="1" fillId="0" borderId="45" xfId="64" applyNumberFormat="1" applyFont="1" applyBorder="1" applyAlignment="1">
      <alignment horizontal="right"/>
      <protection/>
    </xf>
    <xf numFmtId="169" fontId="7" fillId="0" borderId="37" xfId="64" applyNumberFormat="1" applyFont="1" applyBorder="1" applyAlignment="1">
      <alignment horizontal="right"/>
      <protection/>
    </xf>
    <xf numFmtId="169" fontId="20" fillId="0" borderId="37" xfId="64" applyNumberFormat="1" applyFont="1" applyBorder="1" applyAlignment="1">
      <alignment horizontal="right" wrapText="1"/>
      <protection/>
    </xf>
    <xf numFmtId="169" fontId="20" fillId="0" borderId="35" xfId="64" applyNumberFormat="1" applyFont="1" applyBorder="1" applyAlignment="1" quotePrefix="1">
      <alignment horizontal="right"/>
      <protection/>
    </xf>
    <xf numFmtId="169" fontId="7" fillId="0" borderId="35" xfId="64" applyNumberFormat="1" applyFont="1" applyBorder="1" applyAlignment="1">
      <alignment horizontal="right"/>
      <protection/>
    </xf>
    <xf numFmtId="169" fontId="20" fillId="0" borderId="37" xfId="64" applyNumberFormat="1" applyFont="1" applyBorder="1" applyAlignment="1" quotePrefix="1">
      <alignment horizontal="right" wrapText="1"/>
      <protection/>
    </xf>
    <xf numFmtId="169" fontId="20" fillId="0" borderId="37" xfId="64" applyNumberFormat="1" applyFont="1" applyBorder="1" applyAlignment="1" quotePrefix="1">
      <alignment horizontal="right"/>
      <protection/>
    </xf>
    <xf numFmtId="169" fontId="5" fillId="0" borderId="29" xfId="64" applyNumberFormat="1" applyFont="1" applyBorder="1" applyAlignment="1">
      <alignment horizontal="right"/>
      <protection/>
    </xf>
    <xf numFmtId="2" fontId="1" fillId="0" borderId="25" xfId="64" applyNumberFormat="1" applyFont="1" applyBorder="1" applyAlignment="1">
      <alignment horizontal="right"/>
      <protection/>
    </xf>
    <xf numFmtId="2" fontId="1" fillId="0" borderId="24" xfId="64" applyNumberFormat="1" applyFont="1" applyBorder="1" applyAlignment="1">
      <alignment horizontal="right"/>
      <protection/>
    </xf>
    <xf numFmtId="2" fontId="7" fillId="0" borderId="22" xfId="64" applyNumberFormat="1" applyFont="1" applyBorder="1" applyAlignment="1">
      <alignment horizontal="right"/>
      <protection/>
    </xf>
    <xf numFmtId="2" fontId="20" fillId="0" borderId="54" xfId="64" applyNumberFormat="1" applyFont="1" applyBorder="1" applyAlignment="1">
      <alignment horizontal="right"/>
      <protection/>
    </xf>
    <xf numFmtId="2" fontId="20" fillId="0" borderId="25" xfId="64" applyNumberFormat="1" applyFont="1" applyBorder="1" applyAlignment="1">
      <alignment horizontal="right"/>
      <protection/>
    </xf>
    <xf numFmtId="2" fontId="7" fillId="0" borderId="54" xfId="64" applyNumberFormat="1" applyFont="1" applyBorder="1" applyAlignment="1">
      <alignment horizontal="right"/>
      <protection/>
    </xf>
    <xf numFmtId="2" fontId="20" fillId="0" borderId="54" xfId="64" applyNumberFormat="1" applyFont="1" applyBorder="1" applyAlignment="1">
      <alignment horizontal="right"/>
      <protection/>
    </xf>
    <xf numFmtId="2" fontId="7" fillId="0" borderId="55" xfId="64" applyNumberFormat="1" applyFont="1" applyBorder="1" applyAlignment="1">
      <alignment horizontal="right"/>
      <protection/>
    </xf>
    <xf numFmtId="0" fontId="1" fillId="0" borderId="53" xfId="64" applyBorder="1" applyAlignment="1">
      <alignment horizontal="center"/>
      <protection/>
    </xf>
    <xf numFmtId="0" fontId="1" fillId="0" borderId="0" xfId="64" applyBorder="1" applyAlignment="1">
      <alignment horizontal="center"/>
      <protection/>
    </xf>
    <xf numFmtId="4" fontId="12" fillId="0" borderId="33" xfId="64" applyNumberFormat="1" applyFont="1" applyBorder="1" applyAlignment="1">
      <alignment/>
      <protection/>
    </xf>
    <xf numFmtId="4" fontId="27" fillId="0" borderId="33" xfId="64" applyNumberFormat="1" applyFont="1" applyBorder="1" applyAlignment="1">
      <alignment horizontal="right"/>
      <protection/>
    </xf>
    <xf numFmtId="4" fontId="12" fillId="0" borderId="33" xfId="64" applyNumberFormat="1" applyFont="1" applyBorder="1" applyAlignment="1">
      <alignment horizontal="right"/>
      <protection/>
    </xf>
    <xf numFmtId="3" fontId="12" fillId="0" borderId="33" xfId="64" applyNumberFormat="1" applyFont="1" applyBorder="1" applyAlignment="1">
      <alignment horizontal="right"/>
      <protection/>
    </xf>
    <xf numFmtId="4" fontId="35" fillId="0" borderId="37" xfId="64" applyNumberFormat="1" applyFont="1" applyBorder="1" applyAlignment="1">
      <alignment horizontal="right"/>
      <protection/>
    </xf>
    <xf numFmtId="4" fontId="1" fillId="0" borderId="45" xfId="64" applyNumberFormat="1" applyFont="1" applyBorder="1" applyAlignment="1">
      <alignment horizontal="right"/>
      <protection/>
    </xf>
    <xf numFmtId="4" fontId="1" fillId="0" borderId="45" xfId="64" applyNumberFormat="1" applyBorder="1" applyAlignment="1">
      <alignment horizontal="right"/>
      <protection/>
    </xf>
    <xf numFmtId="4" fontId="20" fillId="0" borderId="33" xfId="64" applyNumberFormat="1" applyFont="1" applyBorder="1" applyAlignment="1">
      <alignment horizontal="right"/>
      <protection/>
    </xf>
    <xf numFmtId="4" fontId="1" fillId="0" borderId="45" xfId="64" applyNumberFormat="1" applyFont="1" applyBorder="1" applyAlignment="1" quotePrefix="1">
      <alignment horizontal="right"/>
      <protection/>
    </xf>
    <xf numFmtId="4" fontId="5" fillId="0" borderId="33" xfId="64" applyNumberFormat="1" applyFont="1" applyBorder="1" applyAlignment="1">
      <alignment horizontal="right"/>
      <protection/>
    </xf>
    <xf numFmtId="4" fontId="19" fillId="0" borderId="33" xfId="64" applyNumberFormat="1" applyFont="1" applyBorder="1" applyAlignment="1">
      <alignment horizontal="right"/>
      <protection/>
    </xf>
    <xf numFmtId="3" fontId="1" fillId="0" borderId="56" xfId="64" applyNumberFormat="1" applyFont="1" applyBorder="1" applyAlignment="1">
      <alignment horizontal="right"/>
      <protection/>
    </xf>
    <xf numFmtId="169" fontId="20" fillId="0" borderId="35" xfId="64" applyNumberFormat="1" applyFont="1" applyBorder="1" applyAlignment="1" quotePrefix="1">
      <alignment horizontal="right" wrapText="1"/>
      <protection/>
    </xf>
    <xf numFmtId="169" fontId="20" fillId="0" borderId="33" xfId="64" applyNumberFormat="1" applyFont="1" applyBorder="1" applyAlignment="1">
      <alignment horizontal="right" wrapText="1"/>
      <protection/>
    </xf>
    <xf numFmtId="2" fontId="20" fillId="0" borderId="25" xfId="64" applyNumberFormat="1" applyFont="1" applyBorder="1" applyAlignment="1">
      <alignment horizontal="right"/>
      <protection/>
    </xf>
    <xf numFmtId="169" fontId="7" fillId="0" borderId="26" xfId="64" applyNumberFormat="1" applyFont="1" applyBorder="1" applyAlignment="1">
      <alignment horizontal="right"/>
      <protection/>
    </xf>
    <xf numFmtId="2" fontId="20" fillId="0" borderId="24" xfId="64" applyNumberFormat="1" applyFont="1" applyBorder="1" applyAlignment="1">
      <alignment horizontal="right"/>
      <protection/>
    </xf>
    <xf numFmtId="2" fontId="20" fillId="0" borderId="57" xfId="64" applyNumberFormat="1" applyFont="1" applyBorder="1" applyAlignment="1">
      <alignment horizontal="right"/>
      <protection/>
    </xf>
    <xf numFmtId="2" fontId="5" fillId="0" borderId="25" xfId="64" applyNumberFormat="1" applyFont="1" applyBorder="1" applyAlignment="1">
      <alignment horizontal="right"/>
      <protection/>
    </xf>
    <xf numFmtId="2" fontId="7" fillId="0" borderId="25" xfId="64" applyNumberFormat="1" applyFont="1" applyBorder="1" applyAlignment="1">
      <alignment horizontal="right"/>
      <protection/>
    </xf>
    <xf numFmtId="2" fontId="14" fillId="0" borderId="33" xfId="0" applyNumberFormat="1" applyFont="1" applyBorder="1" applyAlignment="1">
      <alignment/>
    </xf>
    <xf numFmtId="4" fontId="12" fillId="0" borderId="33" xfId="65" applyNumberFormat="1" applyFont="1" applyBorder="1" applyAlignment="1">
      <alignment/>
      <protection/>
    </xf>
    <xf numFmtId="4" fontId="27" fillId="0" borderId="33" xfId="65" applyNumberFormat="1" applyFont="1" applyBorder="1" applyAlignment="1">
      <alignment horizontal="right"/>
      <protection/>
    </xf>
    <xf numFmtId="4" fontId="12" fillId="0" borderId="33" xfId="65" applyNumberFormat="1" applyFont="1" applyBorder="1" applyAlignment="1">
      <alignment horizontal="right"/>
      <protection/>
    </xf>
    <xf numFmtId="4" fontId="12" fillId="0" borderId="33" xfId="65" applyNumberFormat="1" applyFont="1" applyBorder="1" applyAlignment="1" quotePrefix="1">
      <alignment horizontal="right"/>
      <protection/>
    </xf>
    <xf numFmtId="4" fontId="27" fillId="0" borderId="33" xfId="65" applyNumberFormat="1" applyFont="1" applyBorder="1" applyAlignment="1" quotePrefix="1">
      <alignment horizontal="right"/>
      <protection/>
    </xf>
    <xf numFmtId="4" fontId="1" fillId="0" borderId="33" xfId="65" applyNumberFormat="1" applyBorder="1">
      <alignment/>
      <protection/>
    </xf>
    <xf numFmtId="4" fontId="12" fillId="0" borderId="58" xfId="65" applyNumberFormat="1" applyFont="1" applyBorder="1" applyAlignment="1">
      <alignment horizontal="right"/>
      <protection/>
    </xf>
    <xf numFmtId="4" fontId="1" fillId="0" borderId="0" xfId="65" applyNumberFormat="1">
      <alignment/>
      <protection/>
    </xf>
    <xf numFmtId="3" fontId="12" fillId="0" borderId="33" xfId="65" applyNumberFormat="1" applyFont="1" applyBorder="1" applyAlignment="1">
      <alignment horizontal="right"/>
      <protection/>
    </xf>
    <xf numFmtId="3" fontId="12" fillId="0" borderId="33" xfId="65" applyNumberFormat="1" applyFont="1" applyBorder="1" applyAlignment="1" quotePrefix="1">
      <alignment horizontal="right"/>
      <protection/>
    </xf>
    <xf numFmtId="3" fontId="12" fillId="0" borderId="33" xfId="65" applyNumberFormat="1" applyFont="1" applyBorder="1" applyAlignment="1">
      <alignment/>
      <protection/>
    </xf>
    <xf numFmtId="2" fontId="14" fillId="0" borderId="0" xfId="65" applyNumberFormat="1" applyFont="1" applyAlignment="1">
      <alignment horizontal="center"/>
      <protection/>
    </xf>
    <xf numFmtId="2" fontId="12" fillId="0" borderId="0" xfId="65" applyNumberFormat="1" applyFont="1">
      <alignment/>
      <protection/>
    </xf>
    <xf numFmtId="2" fontId="1" fillId="0" borderId="0" xfId="65" applyNumberFormat="1">
      <alignment/>
      <protection/>
    </xf>
    <xf numFmtId="3" fontId="12" fillId="0" borderId="58" xfId="65" applyNumberFormat="1" applyFont="1" applyBorder="1" applyAlignment="1" quotePrefix="1">
      <alignment horizontal="right"/>
      <protection/>
    </xf>
    <xf numFmtId="0" fontId="15" fillId="0" borderId="53" xfId="65" applyFont="1" applyBorder="1">
      <alignment/>
      <protection/>
    </xf>
    <xf numFmtId="0" fontId="15" fillId="0" borderId="53" xfId="65" applyFont="1" applyBorder="1" applyAlignment="1">
      <alignment horizontal="left"/>
      <protection/>
    </xf>
    <xf numFmtId="0" fontId="15" fillId="0" borderId="0" xfId="65" applyFont="1" applyBorder="1">
      <alignment/>
      <protection/>
    </xf>
    <xf numFmtId="0" fontId="15" fillId="0" borderId="59" xfId="65" applyFont="1" applyBorder="1" applyAlignment="1">
      <alignment horizontal="center"/>
      <protection/>
    </xf>
    <xf numFmtId="4" fontId="12" fillId="0" borderId="60" xfId="65" applyNumberFormat="1" applyFont="1" applyBorder="1" applyAlignment="1">
      <alignment/>
      <protection/>
    </xf>
    <xf numFmtId="3" fontId="12" fillId="0" borderId="53" xfId="65" applyNumberFormat="1" applyFont="1" applyBorder="1" applyAlignment="1" quotePrefix="1">
      <alignment horizontal="right"/>
      <protection/>
    </xf>
    <xf numFmtId="2" fontId="0" fillId="0" borderId="53" xfId="0" applyNumberFormat="1" applyBorder="1" applyAlignment="1" quotePrefix="1">
      <alignment horizontal="right"/>
    </xf>
    <xf numFmtId="0" fontId="15" fillId="0" borderId="19" xfId="65" applyFont="1" applyBorder="1">
      <alignment/>
      <protection/>
    </xf>
    <xf numFmtId="4" fontId="12" fillId="0" borderId="19" xfId="65" applyNumberFormat="1" applyFont="1" applyBorder="1" applyAlignment="1">
      <alignment/>
      <protection/>
    </xf>
    <xf numFmtId="2" fontId="0" fillId="0" borderId="19" xfId="0" applyNumberFormat="1" applyBorder="1" applyAlignment="1" quotePrefix="1">
      <alignment horizontal="right"/>
    </xf>
    <xf numFmtId="4" fontId="12" fillId="0" borderId="0" xfId="65" applyNumberFormat="1" applyFont="1" applyBorder="1" applyAlignment="1">
      <alignment/>
      <protection/>
    </xf>
    <xf numFmtId="2" fontId="0" fillId="0" borderId="0" xfId="0" applyNumberFormat="1" applyBorder="1" applyAlignment="1" quotePrefix="1">
      <alignment horizontal="right"/>
    </xf>
    <xf numFmtId="3" fontId="12" fillId="0" borderId="58" xfId="65" applyNumberFormat="1" applyFont="1" applyBorder="1" applyAlignment="1">
      <alignment/>
      <protection/>
    </xf>
    <xf numFmtId="4" fontId="12" fillId="0" borderId="53" xfId="65" applyNumberFormat="1" applyFont="1" applyBorder="1" applyAlignment="1">
      <alignment/>
      <protection/>
    </xf>
    <xf numFmtId="0" fontId="15" fillId="0" borderId="19" xfId="65" applyFont="1" applyBorder="1" applyAlignment="1">
      <alignment horizontal="center"/>
      <protection/>
    </xf>
    <xf numFmtId="2" fontId="15" fillId="0" borderId="61" xfId="65" applyNumberFormat="1" applyFont="1" applyBorder="1" applyAlignment="1">
      <alignment horizontal="center"/>
      <protection/>
    </xf>
    <xf numFmtId="2" fontId="0" fillId="0" borderId="25" xfId="0" applyNumberFormat="1" applyBorder="1" applyAlignment="1" quotePrefix="1">
      <alignment horizontal="right"/>
    </xf>
    <xf numFmtId="2" fontId="0" fillId="0" borderId="57" xfId="0" applyNumberFormat="1" applyBorder="1" applyAlignment="1" quotePrefix="1">
      <alignment horizontal="right"/>
    </xf>
    <xf numFmtId="2" fontId="0" fillId="0" borderId="62" xfId="0" applyNumberFormat="1" applyBorder="1" applyAlignment="1" quotePrefix="1">
      <alignment horizontal="right"/>
    </xf>
    <xf numFmtId="4" fontId="1" fillId="0" borderId="33" xfId="66" applyNumberFormat="1" applyFont="1" applyBorder="1" applyAlignment="1">
      <alignment horizontal="right"/>
      <protection/>
    </xf>
    <xf numFmtId="4" fontId="1" fillId="0" borderId="33" xfId="66" applyNumberFormat="1" applyFont="1" applyBorder="1" applyAlignment="1" quotePrefix="1">
      <alignment horizontal="right"/>
      <protection/>
    </xf>
    <xf numFmtId="4" fontId="1" fillId="0" borderId="25" xfId="66" applyNumberFormat="1" applyFont="1" applyBorder="1" applyAlignment="1" quotePrefix="1">
      <alignment horizontal="right"/>
      <protection/>
    </xf>
    <xf numFmtId="4" fontId="5" fillId="0" borderId="29" xfId="66" applyNumberFormat="1" applyFont="1" applyBorder="1" applyAlignment="1">
      <alignment horizontal="right"/>
      <protection/>
    </xf>
    <xf numFmtId="4" fontId="13" fillId="0" borderId="33" xfId="67" applyNumberFormat="1" applyFont="1" applyBorder="1" applyAlignment="1">
      <alignment horizontal="right"/>
      <protection/>
    </xf>
    <xf numFmtId="4" fontId="12" fillId="0" borderId="33" xfId="67" applyNumberFormat="1" applyFont="1" applyBorder="1" applyAlignment="1">
      <alignment horizontal="right"/>
      <protection/>
    </xf>
    <xf numFmtId="4" fontId="12" fillId="0" borderId="25" xfId="67" applyNumberFormat="1" applyFont="1" applyBorder="1" applyAlignment="1">
      <alignment horizontal="right"/>
      <protection/>
    </xf>
    <xf numFmtId="4" fontId="13" fillId="0" borderId="63" xfId="67" applyNumberFormat="1" applyFont="1" applyBorder="1" applyAlignment="1">
      <alignment horizontal="right"/>
      <protection/>
    </xf>
    <xf numFmtId="4" fontId="12" fillId="0" borderId="25" xfId="67" applyNumberFormat="1" applyFont="1" applyBorder="1" applyAlignment="1">
      <alignment horizontal="right"/>
      <protection/>
    </xf>
    <xf numFmtId="4" fontId="12" fillId="0" borderId="45" xfId="67" applyNumberFormat="1" applyFont="1" applyBorder="1" applyAlignment="1">
      <alignment horizontal="right"/>
      <protection/>
    </xf>
    <xf numFmtId="4" fontId="12" fillId="0" borderId="0" xfId="67" applyNumberFormat="1" applyFont="1" applyBorder="1" applyAlignment="1">
      <alignment horizontal="right"/>
      <protection/>
    </xf>
    <xf numFmtId="4" fontId="27" fillId="0" borderId="29" xfId="67" applyNumberFormat="1" applyFont="1" applyBorder="1" applyAlignment="1">
      <alignment horizontal="right"/>
      <protection/>
    </xf>
    <xf numFmtId="0" fontId="1" fillId="0" borderId="26" xfId="69" applyFont="1" applyBorder="1" applyAlignment="1">
      <alignment horizontal="center"/>
      <protection/>
    </xf>
    <xf numFmtId="0" fontId="1" fillId="0" borderId="22" xfId="69" applyFont="1" applyBorder="1" applyAlignment="1">
      <alignment horizontal="center"/>
      <protection/>
    </xf>
    <xf numFmtId="4" fontId="1" fillId="0" borderId="33" xfId="69" applyNumberFormat="1" applyFont="1" applyBorder="1" applyAlignment="1">
      <alignment horizontal="right"/>
      <protection/>
    </xf>
    <xf numFmtId="4" fontId="1" fillId="0" borderId="25" xfId="69" applyNumberFormat="1" applyFont="1" applyBorder="1" applyAlignment="1">
      <alignment horizontal="right"/>
      <protection/>
    </xf>
    <xf numFmtId="4" fontId="4" fillId="0" borderId="33" xfId="69" applyNumberFormat="1" applyFont="1" applyBorder="1" applyAlignment="1">
      <alignment horizontal="right"/>
      <protection/>
    </xf>
    <xf numFmtId="4" fontId="4" fillId="0" borderId="25" xfId="69" applyNumberFormat="1" applyFont="1" applyBorder="1" applyAlignment="1">
      <alignment horizontal="right"/>
      <protection/>
    </xf>
    <xf numFmtId="4" fontId="1" fillId="0" borderId="25" xfId="69" applyNumberFormat="1" applyFont="1" applyBorder="1" applyAlignment="1" quotePrefix="1">
      <alignment horizontal="right"/>
      <protection/>
    </xf>
    <xf numFmtId="4" fontId="1" fillId="0" borderId="33" xfId="69" applyNumberFormat="1" applyFont="1" applyBorder="1" applyAlignment="1" quotePrefix="1">
      <alignment horizontal="right"/>
      <protection/>
    </xf>
    <xf numFmtId="4" fontId="5" fillId="0" borderId="29" xfId="69" applyNumberFormat="1" applyFont="1" applyBorder="1" applyAlignment="1">
      <alignment horizontal="right"/>
      <protection/>
    </xf>
    <xf numFmtId="4" fontId="5" fillId="0" borderId="55" xfId="69" applyNumberFormat="1" applyFont="1" applyBorder="1" applyAlignment="1">
      <alignment horizontal="right"/>
      <protection/>
    </xf>
    <xf numFmtId="2" fontId="1" fillId="0" borderId="26" xfId="71" applyNumberFormat="1" applyFont="1" applyBorder="1" applyAlignment="1" quotePrefix="1">
      <alignment horizontal="right"/>
      <protection/>
    </xf>
    <xf numFmtId="2" fontId="5" fillId="0" borderId="29" xfId="71" applyNumberFormat="1" applyFont="1" applyBorder="1" applyAlignment="1" quotePrefix="1">
      <alignment horizontal="right"/>
      <protection/>
    </xf>
    <xf numFmtId="4" fontId="1" fillId="0" borderId="26" xfId="71" applyNumberFormat="1" applyFont="1" applyBorder="1" applyAlignment="1">
      <alignment horizontal="right"/>
      <protection/>
    </xf>
    <xf numFmtId="4" fontId="1" fillId="0" borderId="26" xfId="71" applyNumberFormat="1" applyFont="1" applyBorder="1" applyAlignment="1" quotePrefix="1">
      <alignment horizontal="right"/>
      <protection/>
    </xf>
    <xf numFmtId="4" fontId="4" fillId="0" borderId="22" xfId="71" applyNumberFormat="1" applyFont="1" applyBorder="1" applyAlignment="1">
      <alignment horizontal="right"/>
      <protection/>
    </xf>
    <xf numFmtId="4" fontId="5" fillId="0" borderId="29" xfId="71" applyNumberFormat="1" applyFont="1" applyBorder="1" applyAlignment="1">
      <alignment horizontal="right"/>
      <protection/>
    </xf>
    <xf numFmtId="4" fontId="5" fillId="0" borderId="29" xfId="71" applyNumberFormat="1" applyFont="1" applyBorder="1" applyAlignment="1" quotePrefix="1">
      <alignment horizontal="right"/>
      <protection/>
    </xf>
    <xf numFmtId="4" fontId="10" fillId="0" borderId="55" xfId="71" applyNumberFormat="1" applyFont="1" applyBorder="1" applyAlignment="1">
      <alignment horizontal="right"/>
      <protection/>
    </xf>
    <xf numFmtId="4" fontId="1" fillId="0" borderId="33" xfId="58" applyNumberFormat="1" applyFont="1" applyBorder="1" applyAlignment="1" quotePrefix="1">
      <alignment horizontal="right"/>
      <protection/>
    </xf>
    <xf numFmtId="4" fontId="1" fillId="0" borderId="25" xfId="58" applyNumberFormat="1" applyFont="1" applyBorder="1" applyAlignment="1" quotePrefix="1">
      <alignment horizontal="right"/>
      <protection/>
    </xf>
    <xf numFmtId="4" fontId="1" fillId="0" borderId="33" xfId="58" applyNumberFormat="1" applyFont="1" applyBorder="1" applyAlignment="1">
      <alignment horizontal="right"/>
      <protection/>
    </xf>
    <xf numFmtId="4" fontId="1" fillId="0" borderId="25" xfId="58" applyNumberFormat="1" applyFont="1" applyBorder="1" applyAlignment="1">
      <alignment horizontal="right"/>
      <protection/>
    </xf>
    <xf numFmtId="4" fontId="1" fillId="0" borderId="35" xfId="58" applyNumberFormat="1" applyFont="1" applyBorder="1" applyAlignment="1" quotePrefix="1">
      <alignment horizontal="right"/>
      <protection/>
    </xf>
    <xf numFmtId="4" fontId="1" fillId="0" borderId="24" xfId="58" applyNumberFormat="1" applyFont="1" applyBorder="1" applyAlignment="1" quotePrefix="1">
      <alignment horizontal="right"/>
      <protection/>
    </xf>
    <xf numFmtId="4" fontId="20" fillId="0" borderId="26" xfId="58" applyNumberFormat="1" applyFont="1" applyBorder="1" applyAlignment="1">
      <alignment horizontal="right"/>
      <protection/>
    </xf>
    <xf numFmtId="4" fontId="1" fillId="0" borderId="45" xfId="58" applyNumberFormat="1" applyFont="1" applyBorder="1" applyAlignment="1">
      <alignment horizontal="right"/>
      <protection/>
    </xf>
    <xf numFmtId="4" fontId="1" fillId="0" borderId="35" xfId="58" applyNumberFormat="1" applyFont="1" applyBorder="1" applyAlignment="1">
      <alignment horizontal="right"/>
      <protection/>
    </xf>
    <xf numFmtId="4" fontId="1" fillId="0" borderId="24" xfId="58" applyNumberFormat="1" applyFont="1" applyBorder="1" applyAlignment="1">
      <alignment horizontal="right"/>
      <protection/>
    </xf>
    <xf numFmtId="4" fontId="20" fillId="0" borderId="35" xfId="58" applyNumberFormat="1" applyFont="1" applyBorder="1" applyAlignment="1">
      <alignment horizontal="right"/>
      <protection/>
    </xf>
    <xf numFmtId="4" fontId="20" fillId="0" borderId="33" xfId="58" applyNumberFormat="1" applyFont="1" applyBorder="1" applyAlignment="1">
      <alignment horizontal="right"/>
      <protection/>
    </xf>
    <xf numFmtId="4" fontId="7" fillId="0" borderId="26" xfId="58" applyNumberFormat="1" applyFont="1" applyBorder="1" applyAlignment="1">
      <alignment horizontal="right"/>
      <protection/>
    </xf>
    <xf numFmtId="4" fontId="7" fillId="0" borderId="22" xfId="58" applyNumberFormat="1" applyFont="1" applyBorder="1" applyAlignment="1">
      <alignment horizontal="right"/>
      <protection/>
    </xf>
    <xf numFmtId="4" fontId="7" fillId="0" borderId="29" xfId="58" applyNumberFormat="1" applyFont="1" applyBorder="1" applyAlignment="1">
      <alignment horizontal="right"/>
      <protection/>
    </xf>
    <xf numFmtId="4" fontId="7" fillId="0" borderId="55" xfId="58" applyNumberFormat="1" applyFont="1" applyBorder="1" applyAlignment="1">
      <alignment horizontal="right"/>
      <protection/>
    </xf>
    <xf numFmtId="4" fontId="1" fillId="0" borderId="33" xfId="58" applyNumberFormat="1" applyFont="1" applyBorder="1" applyAlignment="1" quotePrefix="1">
      <alignment horizontal="right" wrapText="1"/>
      <protection/>
    </xf>
    <xf numFmtId="4" fontId="1" fillId="0" borderId="25" xfId="58" applyNumberFormat="1" applyFont="1" applyBorder="1" applyAlignment="1" quotePrefix="1">
      <alignment horizontal="right" wrapText="1"/>
      <protection/>
    </xf>
    <xf numFmtId="4" fontId="1" fillId="0" borderId="33" xfId="58" applyNumberFormat="1" applyFont="1" applyBorder="1" applyAlignment="1">
      <alignment horizontal="right" wrapText="1"/>
      <protection/>
    </xf>
    <xf numFmtId="4" fontId="1" fillId="0" borderId="25" xfId="58" applyNumberFormat="1" applyFont="1" applyBorder="1" applyAlignment="1">
      <alignment horizontal="right" wrapText="1"/>
      <protection/>
    </xf>
    <xf numFmtId="4" fontId="1" fillId="0" borderId="37" xfId="58" applyNumberFormat="1" applyFont="1" applyBorder="1" applyAlignment="1">
      <alignment horizontal="right" wrapText="1"/>
      <protection/>
    </xf>
    <xf numFmtId="4" fontId="1" fillId="0" borderId="54" xfId="58" applyNumberFormat="1" applyFont="1" applyBorder="1" applyAlignment="1">
      <alignment horizontal="right" wrapText="1"/>
      <protection/>
    </xf>
    <xf numFmtId="0" fontId="1" fillId="0" borderId="0" xfId="58" applyBorder="1">
      <alignment/>
      <protection/>
    </xf>
    <xf numFmtId="4" fontId="0" fillId="0" borderId="0" xfId="0" applyNumberFormat="1" applyAlignment="1">
      <alignment/>
    </xf>
    <xf numFmtId="2" fontId="7" fillId="0" borderId="54" xfId="62" applyNumberFormat="1" applyFont="1" applyBorder="1" applyAlignment="1">
      <alignment horizontal="right" wrapText="1"/>
      <protection/>
    </xf>
    <xf numFmtId="2" fontId="1" fillId="0" borderId="25" xfId="63" applyNumberFormat="1" applyFont="1" applyBorder="1" applyAlignment="1">
      <alignment horizontal="right"/>
      <protection/>
    </xf>
    <xf numFmtId="2" fontId="20" fillId="0" borderId="54" xfId="63" applyNumberFormat="1" applyFont="1" applyBorder="1" applyAlignment="1">
      <alignment horizontal="right"/>
      <protection/>
    </xf>
    <xf numFmtId="2" fontId="20" fillId="0" borderId="25" xfId="63" applyNumberFormat="1" applyFont="1" applyBorder="1" applyAlignment="1">
      <alignment horizontal="right"/>
      <protection/>
    </xf>
    <xf numFmtId="0" fontId="1" fillId="0" borderId="15" xfId="64" applyFont="1" applyBorder="1" applyAlignment="1">
      <alignment horizontal="center"/>
      <protection/>
    </xf>
    <xf numFmtId="0" fontId="15" fillId="0" borderId="64" xfId="65" applyFont="1" applyBorder="1" applyAlignment="1">
      <alignment horizontal="center"/>
      <protection/>
    </xf>
    <xf numFmtId="2" fontId="0" fillId="0" borderId="0" xfId="0" applyNumberFormat="1" applyAlignment="1">
      <alignment/>
    </xf>
    <xf numFmtId="4" fontId="20" fillId="0" borderId="37" xfId="61" applyNumberFormat="1" applyFont="1" applyBorder="1" applyAlignment="1">
      <alignment horizontal="right"/>
      <protection/>
    </xf>
    <xf numFmtId="4" fontId="5" fillId="0" borderId="26" xfId="61" applyNumberFormat="1" applyFont="1" applyBorder="1" applyAlignment="1">
      <alignment horizontal="right"/>
      <protection/>
    </xf>
    <xf numFmtId="4" fontId="20" fillId="0" borderId="42" xfId="61" applyNumberFormat="1" applyFont="1" applyBorder="1" applyAlignment="1">
      <alignment horizontal="right"/>
      <protection/>
    </xf>
    <xf numFmtId="169" fontId="5" fillId="0" borderId="65" xfId="61" applyNumberFormat="1" applyFont="1" applyBorder="1" applyAlignment="1">
      <alignment horizontal="right"/>
      <protection/>
    </xf>
    <xf numFmtId="4" fontId="5" fillId="0" borderId="58" xfId="61" applyNumberFormat="1" applyFont="1" applyBorder="1" applyAlignment="1">
      <alignment horizontal="right"/>
      <protection/>
    </xf>
    <xf numFmtId="4" fontId="20" fillId="0" borderId="26" xfId="61" applyNumberFormat="1" applyFont="1" applyBorder="1" applyAlignment="1">
      <alignment horizontal="right"/>
      <protection/>
    </xf>
    <xf numFmtId="4" fontId="7" fillId="0" borderId="27" xfId="59" applyNumberFormat="1" applyFont="1" applyBorder="1">
      <alignment/>
      <protection/>
    </xf>
    <xf numFmtId="4" fontId="7" fillId="0" borderId="26" xfId="61" applyNumberFormat="1" applyFont="1" applyBorder="1" applyAlignment="1">
      <alignment horizontal="right"/>
      <protection/>
    </xf>
    <xf numFmtId="0" fontId="15" fillId="0" borderId="53" xfId="65" applyFont="1" applyBorder="1" applyAlignment="1">
      <alignment horizontal="center"/>
      <protection/>
    </xf>
    <xf numFmtId="4" fontId="7" fillId="0" borderId="26" xfId="62" applyNumberFormat="1" applyFont="1" applyBorder="1" applyAlignment="1">
      <alignment horizontal="right"/>
      <protection/>
    </xf>
    <xf numFmtId="4" fontId="1" fillId="0" borderId="33" xfId="62" applyNumberFormat="1" applyFont="1" applyBorder="1" applyAlignment="1" quotePrefix="1">
      <alignment horizontal="right"/>
      <protection/>
    </xf>
    <xf numFmtId="4" fontId="1" fillId="0" borderId="48" xfId="62" applyNumberFormat="1" applyFont="1" applyBorder="1" applyAlignment="1">
      <alignment horizontal="right"/>
      <protection/>
    </xf>
    <xf numFmtId="2" fontId="1" fillId="0" borderId="54" xfId="62" applyNumberFormat="1" applyFont="1" applyBorder="1" applyAlignment="1">
      <alignment horizontal="right"/>
      <protection/>
    </xf>
    <xf numFmtId="2" fontId="7" fillId="0" borderId="54" xfId="62" applyNumberFormat="1" applyFont="1" applyBorder="1" applyAlignment="1">
      <alignment horizontal="right"/>
      <protection/>
    </xf>
    <xf numFmtId="2" fontId="1" fillId="0" borderId="25" xfId="62" applyNumberFormat="1" applyFont="1" applyBorder="1" applyAlignment="1">
      <alignment horizontal="right"/>
      <protection/>
    </xf>
    <xf numFmtId="2" fontId="1" fillId="0" borderId="25" xfId="64" applyNumberFormat="1" applyFont="1" applyBorder="1" applyAlignment="1">
      <alignment horizontal="right"/>
      <protection/>
    </xf>
    <xf numFmtId="169" fontId="12" fillId="0" borderId="33" xfId="64" applyNumberFormat="1" applyFont="1" applyBorder="1" applyAlignment="1">
      <alignment horizontal="right"/>
      <protection/>
    </xf>
    <xf numFmtId="0" fontId="0" fillId="0" borderId="0" xfId="0" applyFont="1" applyAlignment="1">
      <alignment vertical="center" wrapText="1"/>
    </xf>
    <xf numFmtId="2" fontId="12" fillId="0" borderId="33" xfId="0" applyNumberFormat="1" applyFont="1" applyBorder="1" applyAlignment="1">
      <alignment/>
    </xf>
    <xf numFmtId="2" fontId="12" fillId="0" borderId="58" xfId="0" applyNumberFormat="1" applyFont="1" applyBorder="1" applyAlignment="1">
      <alignment/>
    </xf>
    <xf numFmtId="2" fontId="23" fillId="0" borderId="25" xfId="0" applyNumberFormat="1" applyFont="1" applyBorder="1" applyAlignment="1" quotePrefix="1">
      <alignment horizontal="right"/>
    </xf>
    <xf numFmtId="0" fontId="15" fillId="0" borderId="59" xfId="65" applyFont="1" applyBorder="1">
      <alignment/>
      <protection/>
    </xf>
    <xf numFmtId="0" fontId="1" fillId="0" borderId="53" xfId="65" applyBorder="1">
      <alignment/>
      <protection/>
    </xf>
    <xf numFmtId="0" fontId="1" fillId="0" borderId="16" xfId="65" applyBorder="1">
      <alignment/>
      <protection/>
    </xf>
    <xf numFmtId="0" fontId="1" fillId="0" borderId="19" xfId="65" applyBorder="1">
      <alignment/>
      <protection/>
    </xf>
    <xf numFmtId="0" fontId="15" fillId="0" borderId="28" xfId="65" applyFont="1" applyBorder="1" applyAlignment="1">
      <alignment horizontal="center"/>
      <protection/>
    </xf>
    <xf numFmtId="0" fontId="15" fillId="0" borderId="15" xfId="65" applyFont="1" applyBorder="1">
      <alignment/>
      <protection/>
    </xf>
    <xf numFmtId="0" fontId="15" fillId="0" borderId="18" xfId="65" applyFont="1" applyBorder="1">
      <alignment/>
      <protection/>
    </xf>
    <xf numFmtId="3" fontId="12" fillId="0" borderId="53" xfId="65" applyNumberFormat="1" applyFont="1" applyBorder="1" applyAlignment="1">
      <alignment/>
      <protection/>
    </xf>
    <xf numFmtId="3" fontId="12" fillId="0" borderId="0" xfId="65" applyNumberFormat="1" applyFont="1" applyBorder="1" applyAlignment="1">
      <alignment/>
      <protection/>
    </xf>
    <xf numFmtId="0" fontId="19" fillId="0" borderId="0" xfId="64" applyFont="1" applyBorder="1" applyAlignment="1">
      <alignment horizontal="left"/>
      <protection/>
    </xf>
    <xf numFmtId="2" fontId="1" fillId="0" borderId="24" xfId="62" applyNumberFormat="1" applyFont="1" applyBorder="1" applyAlignment="1">
      <alignment horizontal="right"/>
      <protection/>
    </xf>
    <xf numFmtId="2" fontId="7" fillId="0" borderId="25" xfId="62" applyNumberFormat="1" applyFont="1" applyBorder="1" applyAlignment="1">
      <alignment horizontal="right" wrapText="1"/>
      <protection/>
    </xf>
    <xf numFmtId="2" fontId="1" fillId="0" borderId="25" xfId="62" applyNumberFormat="1" applyFont="1" applyBorder="1" applyAlignment="1">
      <alignment horizontal="right" wrapText="1"/>
      <protection/>
    </xf>
    <xf numFmtId="2" fontId="1" fillId="0" borderId="24" xfId="62" applyNumberFormat="1" applyFont="1" applyBorder="1" applyAlignment="1">
      <alignment horizontal="right" wrapText="1"/>
      <protection/>
    </xf>
    <xf numFmtId="2" fontId="20" fillId="0" borderId="24" xfId="63" applyNumberFormat="1" applyFont="1" applyBorder="1" applyAlignment="1">
      <alignment horizontal="right"/>
      <protection/>
    </xf>
    <xf numFmtId="2" fontId="1" fillId="0" borderId="22" xfId="63" applyNumberFormat="1" applyFont="1" applyBorder="1" applyAlignment="1">
      <alignment horizontal="right"/>
      <protection/>
    </xf>
    <xf numFmtId="4" fontId="1" fillId="0" borderId="38" xfId="61" applyNumberFormat="1" applyFont="1" applyBorder="1" applyAlignment="1">
      <alignment horizontal="right"/>
      <protection/>
    </xf>
    <xf numFmtId="0" fontId="2" fillId="0" borderId="12" xfId="62" applyFont="1" applyBorder="1">
      <alignment/>
      <protection/>
    </xf>
    <xf numFmtId="0" fontId="2" fillId="0" borderId="46" xfId="62" applyFont="1" applyBorder="1">
      <alignment/>
      <protection/>
    </xf>
    <xf numFmtId="0" fontId="2" fillId="0" borderId="24" xfId="62" applyFont="1" applyBorder="1">
      <alignment/>
      <protection/>
    </xf>
    <xf numFmtId="0" fontId="2" fillId="0" borderId="26" xfId="71" applyFont="1" applyBorder="1" applyAlignment="1">
      <alignment horizontal="center" vertical="center" wrapText="1"/>
      <protection/>
    </xf>
    <xf numFmtId="4" fontId="5" fillId="0" borderId="55" xfId="66" applyNumberFormat="1" applyFont="1" applyBorder="1" applyAlignment="1">
      <alignment horizontal="right"/>
      <protection/>
    </xf>
    <xf numFmtId="4" fontId="12" fillId="0" borderId="33" xfId="67" applyNumberFormat="1" applyFont="1" applyBorder="1" applyAlignment="1">
      <alignment horizontal="right"/>
      <protection/>
    </xf>
    <xf numFmtId="0" fontId="1" fillId="0" borderId="26" xfId="71" applyFont="1" applyBorder="1" applyAlignment="1">
      <alignment horizontal="center" vertical="center" wrapText="1"/>
      <protection/>
    </xf>
    <xf numFmtId="4" fontId="27" fillId="0" borderId="38" xfId="0" applyNumberFormat="1" applyFont="1" applyBorder="1" applyAlignment="1">
      <alignment horizontal="right"/>
    </xf>
    <xf numFmtId="0" fontId="12" fillId="0" borderId="41" xfId="0" applyFont="1" applyBorder="1" applyAlignment="1">
      <alignment horizontal="right" wrapText="1"/>
    </xf>
    <xf numFmtId="2" fontId="36" fillId="0" borderId="0" xfId="0" applyNumberFormat="1" applyFont="1" applyBorder="1" applyAlignment="1">
      <alignment horizontal="right"/>
    </xf>
    <xf numFmtId="0" fontId="36" fillId="0" borderId="0" xfId="0" applyFont="1" applyAlignment="1">
      <alignment/>
    </xf>
    <xf numFmtId="0" fontId="13" fillId="0" borderId="0" xfId="60" applyFont="1" applyAlignment="1">
      <alignment horizontal="right"/>
      <protection/>
    </xf>
    <xf numFmtId="0" fontId="1" fillId="0" borderId="0" xfId="57" applyAlignment="1">
      <alignment/>
      <protection/>
    </xf>
    <xf numFmtId="0" fontId="6" fillId="0" borderId="22" xfId="61" applyFont="1" applyBorder="1" applyAlignment="1">
      <alignment horizontal="left"/>
      <protection/>
    </xf>
    <xf numFmtId="4" fontId="7" fillId="0" borderId="54" xfId="61" applyNumberFormat="1" applyFont="1" applyBorder="1" applyAlignment="1">
      <alignment horizontal="right"/>
      <protection/>
    </xf>
    <xf numFmtId="4" fontId="1" fillId="0" borderId="25" xfId="61" applyNumberFormat="1" applyFont="1" applyBorder="1" applyAlignment="1">
      <alignment horizontal="right"/>
      <protection/>
    </xf>
    <xf numFmtId="4" fontId="7" fillId="0" borderId="25" xfId="61" applyNumberFormat="1" applyFont="1" applyBorder="1" applyAlignment="1">
      <alignment horizontal="right"/>
      <protection/>
    </xf>
    <xf numFmtId="4" fontId="20" fillId="0" borderId="25" xfId="61" applyNumberFormat="1" applyFont="1" applyBorder="1" applyAlignment="1">
      <alignment horizontal="right"/>
      <protection/>
    </xf>
    <xf numFmtId="4" fontId="1" fillId="0" borderId="24" xfId="61" applyNumberFormat="1" applyFont="1" applyBorder="1" applyAlignment="1">
      <alignment horizontal="right"/>
      <protection/>
    </xf>
    <xf numFmtId="4" fontId="20" fillId="0" borderId="57" xfId="61" applyNumberFormat="1" applyFont="1" applyBorder="1" applyAlignment="1">
      <alignment horizontal="right"/>
      <protection/>
    </xf>
    <xf numFmtId="4" fontId="10" fillId="0" borderId="26" xfId="59" applyNumberFormat="1" applyFont="1" applyBorder="1">
      <alignment/>
      <protection/>
    </xf>
    <xf numFmtId="4" fontId="5" fillId="0" borderId="46" xfId="62" applyNumberFormat="1" applyFont="1" applyBorder="1" applyAlignment="1">
      <alignment horizontal="right"/>
      <protection/>
    </xf>
    <xf numFmtId="2" fontId="7" fillId="0" borderId="24" xfId="62" applyNumberFormat="1" applyFont="1" applyBorder="1" applyAlignment="1">
      <alignment horizontal="right" wrapText="1"/>
      <protection/>
    </xf>
    <xf numFmtId="0" fontId="1" fillId="0" borderId="0" xfId="62" applyBorder="1">
      <alignment/>
      <protection/>
    </xf>
    <xf numFmtId="49" fontId="2" fillId="0" borderId="10" xfId="62" applyNumberFormat="1" applyFont="1" applyBorder="1" applyAlignment="1">
      <alignment horizontal="center"/>
      <protection/>
    </xf>
    <xf numFmtId="4" fontId="5" fillId="0" borderId="36" xfId="62" applyNumberFormat="1" applyFont="1" applyBorder="1" applyAlignment="1">
      <alignment horizontal="right"/>
      <protection/>
    </xf>
    <xf numFmtId="2" fontId="7" fillId="0" borderId="11" xfId="62" applyNumberFormat="1" applyFont="1" applyBorder="1" applyAlignment="1">
      <alignment horizontal="right" wrapText="1"/>
      <protection/>
    </xf>
    <xf numFmtId="0" fontId="2" fillId="0" borderId="66" xfId="62" applyFont="1" applyBorder="1">
      <alignment/>
      <protection/>
    </xf>
    <xf numFmtId="4" fontId="5" fillId="0" borderId="67" xfId="62" applyNumberFormat="1" applyFont="1" applyBorder="1" applyAlignment="1">
      <alignment horizontal="right"/>
      <protection/>
    </xf>
    <xf numFmtId="2" fontId="5" fillId="0" borderId="68" xfId="62" applyNumberFormat="1" applyFont="1" applyBorder="1" applyAlignment="1">
      <alignment horizontal="right"/>
      <protection/>
    </xf>
    <xf numFmtId="4" fontId="20" fillId="0" borderId="33" xfId="63" applyNumberFormat="1" applyFont="1" applyBorder="1" applyAlignment="1" quotePrefix="1">
      <alignment horizontal="right"/>
      <protection/>
    </xf>
    <xf numFmtId="0" fontId="2" fillId="0" borderId="12" xfId="63" applyFont="1" applyBorder="1" applyAlignment="1">
      <alignment horizontal="center"/>
      <protection/>
    </xf>
    <xf numFmtId="4" fontId="7" fillId="0" borderId="46" xfId="63" applyNumberFormat="1" applyFont="1" applyBorder="1" applyAlignment="1">
      <alignment horizontal="right"/>
      <protection/>
    </xf>
    <xf numFmtId="2" fontId="7" fillId="0" borderId="24" xfId="63" applyNumberFormat="1" applyFont="1" applyBorder="1" applyAlignment="1">
      <alignment horizontal="right"/>
      <protection/>
    </xf>
    <xf numFmtId="0" fontId="2" fillId="0" borderId="10" xfId="63" applyFont="1" applyBorder="1" applyAlignment="1">
      <alignment horizontal="center"/>
      <protection/>
    </xf>
    <xf numFmtId="4" fontId="7" fillId="0" borderId="36" xfId="63" applyNumberFormat="1" applyFont="1" applyBorder="1" applyAlignment="1">
      <alignment horizontal="right"/>
      <protection/>
    </xf>
    <xf numFmtId="2" fontId="7" fillId="0" borderId="11" xfId="63" applyNumberFormat="1" applyFont="1" applyBorder="1" applyAlignment="1">
      <alignment horizontal="right"/>
      <protection/>
    </xf>
    <xf numFmtId="0" fontId="2" fillId="0" borderId="66" xfId="63" applyFont="1" applyBorder="1" applyAlignment="1">
      <alignment horizontal="center"/>
      <protection/>
    </xf>
    <xf numFmtId="4" fontId="7" fillId="0" borderId="67" xfId="63" applyNumberFormat="1" applyFont="1" applyBorder="1" applyAlignment="1">
      <alignment horizontal="right"/>
      <protection/>
    </xf>
    <xf numFmtId="2" fontId="7" fillId="0" borderId="68" xfId="63" applyNumberFormat="1" applyFont="1" applyBorder="1" applyAlignment="1">
      <alignment horizontal="right"/>
      <protection/>
    </xf>
    <xf numFmtId="2" fontId="0" fillId="0" borderId="25" xfId="0" applyNumberFormat="1" applyFont="1" applyBorder="1" applyAlignment="1" quotePrefix="1">
      <alignment horizontal="right"/>
    </xf>
    <xf numFmtId="4" fontId="13" fillId="0" borderId="54" xfId="67" applyNumberFormat="1" applyFont="1" applyBorder="1" applyAlignment="1">
      <alignment horizontal="right"/>
      <protection/>
    </xf>
    <xf numFmtId="4" fontId="13" fillId="0" borderId="25" xfId="67" applyNumberFormat="1" applyFont="1" applyBorder="1" applyAlignment="1">
      <alignment horizontal="right"/>
      <protection/>
    </xf>
    <xf numFmtId="4" fontId="13" fillId="0" borderId="69" xfId="67" applyNumberFormat="1" applyFont="1" applyBorder="1" applyAlignment="1">
      <alignment horizontal="right"/>
      <protection/>
    </xf>
    <xf numFmtId="4" fontId="27" fillId="0" borderId="55" xfId="67" applyNumberFormat="1" applyFont="1" applyBorder="1" applyAlignment="1">
      <alignment horizontal="right"/>
      <protection/>
    </xf>
    <xf numFmtId="4" fontId="4" fillId="0" borderId="33" xfId="69" applyNumberFormat="1" applyFont="1" applyBorder="1" applyAlignment="1">
      <alignment horizontal="right"/>
      <protection/>
    </xf>
    <xf numFmtId="4" fontId="4" fillId="0" borderId="33" xfId="69" applyNumberFormat="1" applyFont="1" applyBorder="1" applyAlignment="1" quotePrefix="1">
      <alignment horizontal="right"/>
      <protection/>
    </xf>
    <xf numFmtId="0" fontId="5" fillId="0" borderId="0" xfId="57" applyFont="1">
      <alignment/>
      <protection/>
    </xf>
    <xf numFmtId="0" fontId="0" fillId="0" borderId="70" xfId="0" applyBorder="1" applyAlignment="1">
      <alignment/>
    </xf>
    <xf numFmtId="0" fontId="37" fillId="0" borderId="71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/>
    </xf>
    <xf numFmtId="0" fontId="34" fillId="0" borderId="26" xfId="0" applyFont="1" applyBorder="1" applyAlignment="1">
      <alignment/>
    </xf>
    <xf numFmtId="0" fontId="34" fillId="0" borderId="73" xfId="0" applyFont="1" applyBorder="1" applyAlignment="1">
      <alignment horizontal="center"/>
    </xf>
    <xf numFmtId="0" fontId="34" fillId="0" borderId="37" xfId="0" applyFont="1" applyBorder="1" applyAlignment="1">
      <alignment/>
    </xf>
    <xf numFmtId="0" fontId="34" fillId="0" borderId="37" xfId="0" applyFont="1" applyBorder="1" applyAlignment="1">
      <alignment wrapText="1"/>
    </xf>
    <xf numFmtId="0" fontId="34" fillId="0" borderId="74" xfId="0" applyFont="1" applyBorder="1" applyAlignment="1">
      <alignment horizontal="center"/>
    </xf>
    <xf numFmtId="0" fontId="37" fillId="0" borderId="43" xfId="0" applyFont="1" applyBorder="1" applyAlignment="1">
      <alignment/>
    </xf>
    <xf numFmtId="0" fontId="34" fillId="0" borderId="43" xfId="0" applyFont="1" applyBorder="1" applyAlignment="1">
      <alignment wrapText="1"/>
    </xf>
    <xf numFmtId="0" fontId="37" fillId="0" borderId="43" xfId="0" applyFont="1" applyBorder="1" applyAlignment="1">
      <alignment wrapText="1"/>
    </xf>
    <xf numFmtId="0" fontId="34" fillId="0" borderId="75" xfId="0" applyFont="1" applyBorder="1" applyAlignment="1">
      <alignment horizontal="center"/>
    </xf>
    <xf numFmtId="0" fontId="34" fillId="0" borderId="35" xfId="0" applyFont="1" applyBorder="1" applyAlignment="1" quotePrefix="1">
      <alignment/>
    </xf>
    <xf numFmtId="0" fontId="34" fillId="0" borderId="26" xfId="0" applyFont="1" applyBorder="1" applyAlignment="1" quotePrefix="1">
      <alignment/>
    </xf>
    <xf numFmtId="0" fontId="34" fillId="0" borderId="26" xfId="0" applyFont="1" applyBorder="1" applyAlignment="1">
      <alignment wrapText="1"/>
    </xf>
    <xf numFmtId="0" fontId="37" fillId="0" borderId="36" xfId="0" applyFont="1" applyBorder="1" applyAlignment="1">
      <alignment/>
    </xf>
    <xf numFmtId="0" fontId="37" fillId="0" borderId="36" xfId="0" applyFont="1" applyBorder="1" applyAlignment="1">
      <alignment wrapText="1"/>
    </xf>
    <xf numFmtId="0" fontId="34" fillId="0" borderId="71" xfId="0" applyFont="1" applyFill="1" applyBorder="1" applyAlignment="1">
      <alignment horizontal="center"/>
    </xf>
    <xf numFmtId="0" fontId="34" fillId="0" borderId="72" xfId="0" applyFont="1" applyFill="1" applyBorder="1" applyAlignment="1">
      <alignment horizontal="center"/>
    </xf>
    <xf numFmtId="0" fontId="34" fillId="0" borderId="26" xfId="0" applyFont="1" applyFill="1" applyBorder="1" applyAlignment="1" quotePrefix="1">
      <alignment/>
    </xf>
    <xf numFmtId="0" fontId="34" fillId="0" borderId="26" xfId="0" applyFont="1" applyFill="1" applyBorder="1" applyAlignment="1">
      <alignment/>
    </xf>
    <xf numFmtId="0" fontId="34" fillId="0" borderId="73" xfId="0" applyFont="1" applyFill="1" applyBorder="1" applyAlignment="1">
      <alignment horizontal="center"/>
    </xf>
    <xf numFmtId="0" fontId="37" fillId="0" borderId="76" xfId="0" applyFont="1" applyBorder="1" applyAlignment="1">
      <alignment horizontal="center" vertical="center" wrapText="1"/>
    </xf>
    <xf numFmtId="4" fontId="34" fillId="0" borderId="44" xfId="0" applyNumberFormat="1" applyFont="1" applyBorder="1" applyAlignment="1">
      <alignment horizontal="right"/>
    </xf>
    <xf numFmtId="4" fontId="34" fillId="0" borderId="44" xfId="0" applyNumberFormat="1" applyFont="1" applyBorder="1" applyAlignment="1" quotePrefix="1">
      <alignment horizontal="right"/>
    </xf>
    <xf numFmtId="4" fontId="34" fillId="0" borderId="48" xfId="0" applyNumberFormat="1" applyFont="1" applyBorder="1" applyAlignment="1" quotePrefix="1">
      <alignment horizontal="right"/>
    </xf>
    <xf numFmtId="4" fontId="34" fillId="0" borderId="48" xfId="0" applyNumberFormat="1" applyFont="1" applyBorder="1" applyAlignment="1">
      <alignment horizontal="right"/>
    </xf>
    <xf numFmtId="4" fontId="37" fillId="0" borderId="43" xfId="0" applyNumberFormat="1" applyFont="1" applyBorder="1" applyAlignment="1">
      <alignment horizontal="right"/>
    </xf>
    <xf numFmtId="4" fontId="34" fillId="0" borderId="45" xfId="0" applyNumberFormat="1" applyFont="1" applyBorder="1" applyAlignment="1">
      <alignment horizontal="right"/>
    </xf>
    <xf numFmtId="4" fontId="34" fillId="0" borderId="46" xfId="0" applyNumberFormat="1" applyFont="1" applyBorder="1" applyAlignment="1">
      <alignment horizontal="right"/>
    </xf>
    <xf numFmtId="4" fontId="38" fillId="0" borderId="43" xfId="0" applyNumberFormat="1" applyFont="1" applyBorder="1" applyAlignment="1">
      <alignment horizontal="right"/>
    </xf>
    <xf numFmtId="0" fontId="37" fillId="0" borderId="34" xfId="0" applyFont="1" applyBorder="1" applyAlignment="1">
      <alignment horizontal="center" vertical="justify"/>
    </xf>
    <xf numFmtId="0" fontId="37" fillId="0" borderId="77" xfId="0" applyFont="1" applyBorder="1" applyAlignment="1">
      <alignment horizontal="center" vertical="justify"/>
    </xf>
    <xf numFmtId="0" fontId="0" fillId="0" borderId="26" xfId="0" applyBorder="1" applyAlignment="1">
      <alignment/>
    </xf>
    <xf numFmtId="0" fontId="34" fillId="0" borderId="78" xfId="0" applyFont="1" applyFill="1" applyBorder="1" applyAlignment="1">
      <alignment horizontal="center"/>
    </xf>
    <xf numFmtId="0" fontId="34" fillId="0" borderId="79" xfId="0" applyFont="1" applyBorder="1" applyAlignment="1">
      <alignment/>
    </xf>
    <xf numFmtId="0" fontId="34" fillId="0" borderId="80" xfId="0" applyFont="1" applyFill="1" applyBorder="1" applyAlignment="1">
      <alignment horizontal="center"/>
    </xf>
    <xf numFmtId="0" fontId="34" fillId="0" borderId="78" xfId="0" applyFont="1" applyBorder="1" applyAlignment="1">
      <alignment/>
    </xf>
    <xf numFmtId="0" fontId="37" fillId="0" borderId="34" xfId="0" applyFont="1" applyBorder="1" applyAlignment="1">
      <alignment/>
    </xf>
    <xf numFmtId="4" fontId="37" fillId="0" borderId="76" xfId="0" applyNumberFormat="1" applyFont="1" applyBorder="1" applyAlignment="1">
      <alignment/>
    </xf>
    <xf numFmtId="4" fontId="34" fillId="0" borderId="44" xfId="0" applyNumberFormat="1" applyFont="1" applyBorder="1" applyAlignment="1">
      <alignment/>
    </xf>
    <xf numFmtId="4" fontId="34" fillId="0" borderId="48" xfId="0" applyNumberFormat="1" applyFont="1" applyBorder="1" applyAlignment="1">
      <alignment/>
    </xf>
    <xf numFmtId="4" fontId="34" fillId="0" borderId="81" xfId="0" applyNumberFormat="1" applyFont="1" applyBorder="1" applyAlignment="1">
      <alignment/>
    </xf>
    <xf numFmtId="4" fontId="2" fillId="0" borderId="0" xfId="58" applyNumberFormat="1" applyFont="1" applyBorder="1" applyAlignment="1">
      <alignment horizontal="left"/>
      <protection/>
    </xf>
    <xf numFmtId="0" fontId="34" fillId="0" borderId="26" xfId="0" applyFont="1" applyBorder="1" applyAlignment="1">
      <alignment/>
    </xf>
    <xf numFmtId="0" fontId="34" fillId="0" borderId="70" xfId="0" applyFont="1" applyBorder="1" applyAlignment="1">
      <alignment/>
    </xf>
    <xf numFmtId="0" fontId="34" fillId="0" borderId="37" xfId="0" applyFont="1" applyBorder="1" applyAlignment="1">
      <alignment/>
    </xf>
    <xf numFmtId="0" fontId="34" fillId="0" borderId="82" xfId="0" applyFont="1" applyBorder="1" applyAlignment="1">
      <alignment/>
    </xf>
    <xf numFmtId="0" fontId="34" fillId="0" borderId="33" xfId="0" applyFont="1" applyBorder="1" applyAlignment="1">
      <alignment/>
    </xf>
    <xf numFmtId="0" fontId="34" fillId="0" borderId="83" xfId="0" applyFont="1" applyBorder="1" applyAlignment="1">
      <alignment/>
    </xf>
    <xf numFmtId="0" fontId="34" fillId="0" borderId="35" xfId="0" applyFont="1" applyBorder="1" applyAlignment="1">
      <alignment/>
    </xf>
    <xf numFmtId="0" fontId="34" fillId="0" borderId="84" xfId="0" applyFont="1" applyBorder="1" applyAlignment="1">
      <alignment/>
    </xf>
    <xf numFmtId="0" fontId="34" fillId="0" borderId="79" xfId="0" applyFont="1" applyBorder="1" applyAlignment="1">
      <alignment/>
    </xf>
    <xf numFmtId="0" fontId="34" fillId="0" borderId="85" xfId="0" applyFont="1" applyBorder="1" applyAlignment="1">
      <alignment/>
    </xf>
    <xf numFmtId="0" fontId="6" fillId="0" borderId="44" xfId="58" applyFont="1" applyBorder="1" applyAlignment="1">
      <alignment horizontal="left"/>
      <protection/>
    </xf>
    <xf numFmtId="0" fontId="6" fillId="0" borderId="86" xfId="58" applyFont="1" applyBorder="1" applyAlignment="1">
      <alignment horizontal="left"/>
      <protection/>
    </xf>
    <xf numFmtId="164" fontId="1" fillId="0" borderId="86" xfId="58" applyNumberFormat="1" applyBorder="1" applyAlignment="1">
      <alignment horizontal="right"/>
      <protection/>
    </xf>
    <xf numFmtId="164" fontId="1" fillId="0" borderId="87" xfId="58" applyNumberFormat="1" applyBorder="1" applyAlignment="1">
      <alignment horizontal="right"/>
      <protection/>
    </xf>
    <xf numFmtId="49" fontId="2" fillId="0" borderId="18" xfId="58" applyNumberFormat="1" applyFont="1" applyBorder="1" applyAlignment="1">
      <alignment horizontal="center"/>
      <protection/>
    </xf>
    <xf numFmtId="4" fontId="2" fillId="0" borderId="19" xfId="58" applyNumberFormat="1" applyFont="1" applyBorder="1" applyAlignment="1">
      <alignment horizontal="left"/>
      <protection/>
    </xf>
    <xf numFmtId="4" fontId="1" fillId="0" borderId="58" xfId="58" applyNumberFormat="1" applyFont="1" applyBorder="1" applyAlignment="1">
      <alignment horizontal="right"/>
      <protection/>
    </xf>
    <xf numFmtId="4" fontId="1" fillId="0" borderId="58" xfId="58" applyNumberFormat="1" applyFont="1" applyBorder="1" applyAlignment="1" quotePrefix="1">
      <alignment horizontal="right"/>
      <protection/>
    </xf>
    <xf numFmtId="4" fontId="1" fillId="0" borderId="57" xfId="58" applyNumberFormat="1" applyFont="1" applyBorder="1" applyAlignment="1">
      <alignment horizontal="right"/>
      <protection/>
    </xf>
    <xf numFmtId="4" fontId="20" fillId="0" borderId="24" xfId="58" applyNumberFormat="1" applyFont="1" applyBorder="1" applyAlignment="1">
      <alignment horizontal="right"/>
      <protection/>
    </xf>
    <xf numFmtId="4" fontId="20" fillId="0" borderId="25" xfId="58" applyNumberFormat="1" applyFont="1" applyBorder="1" applyAlignment="1">
      <alignment horizontal="right"/>
      <protection/>
    </xf>
    <xf numFmtId="49" fontId="2" fillId="0" borderId="19" xfId="58" applyNumberFormat="1" applyFont="1" applyBorder="1" applyAlignment="1">
      <alignment horizontal="center"/>
      <protection/>
    </xf>
    <xf numFmtId="4" fontId="1" fillId="0" borderId="19" xfId="58" applyNumberFormat="1" applyFont="1" applyBorder="1" applyAlignment="1">
      <alignment horizontal="right"/>
      <protection/>
    </xf>
    <xf numFmtId="4" fontId="1" fillId="0" borderId="19" xfId="58" applyNumberFormat="1" applyFont="1" applyBorder="1" applyAlignment="1" quotePrefix="1">
      <alignment horizontal="right"/>
      <protection/>
    </xf>
    <xf numFmtId="49" fontId="2" fillId="0" borderId="0" xfId="58" applyNumberFormat="1" applyFont="1" applyBorder="1" applyAlignment="1">
      <alignment horizontal="center"/>
      <protection/>
    </xf>
    <xf numFmtId="4" fontId="1" fillId="0" borderId="0" xfId="58" applyNumberFormat="1" applyFont="1" applyBorder="1" applyAlignment="1">
      <alignment horizontal="right"/>
      <protection/>
    </xf>
    <xf numFmtId="4" fontId="1" fillId="0" borderId="0" xfId="58" applyNumberFormat="1" applyFont="1" applyBorder="1" applyAlignment="1" quotePrefix="1">
      <alignment horizontal="right"/>
      <protection/>
    </xf>
    <xf numFmtId="0" fontId="40" fillId="0" borderId="0" xfId="70" applyFont="1">
      <alignment/>
      <protection/>
    </xf>
    <xf numFmtId="0" fontId="1" fillId="0" borderId="88" xfId="70" applyBorder="1" applyAlignment="1">
      <alignment horizontal="center"/>
      <protection/>
    </xf>
    <xf numFmtId="0" fontId="41" fillId="0" borderId="89" xfId="70" applyFont="1" applyBorder="1" applyAlignment="1">
      <alignment horizontal="right"/>
      <protection/>
    </xf>
    <xf numFmtId="4" fontId="41" fillId="0" borderId="89" xfId="70" applyNumberFormat="1" applyFont="1" applyBorder="1" applyAlignment="1">
      <alignment horizontal="right"/>
      <protection/>
    </xf>
    <xf numFmtId="4" fontId="41" fillId="0" borderId="90" xfId="70" applyNumberFormat="1" applyFont="1" applyBorder="1" applyAlignment="1">
      <alignment horizontal="right"/>
      <protection/>
    </xf>
    <xf numFmtId="0" fontId="1" fillId="0" borderId="10" xfId="70" applyFont="1" applyBorder="1" applyAlignment="1">
      <alignment horizontal="center"/>
      <protection/>
    </xf>
    <xf numFmtId="0" fontId="40" fillId="0" borderId="36" xfId="70" applyFont="1" applyBorder="1" applyAlignment="1">
      <alignment horizontal="center" vertical="justify" wrapText="1"/>
      <protection/>
    </xf>
    <xf numFmtId="4" fontId="40" fillId="0" borderId="36" xfId="70" applyNumberFormat="1" applyFont="1" applyBorder="1" applyAlignment="1">
      <alignment horizontal="right"/>
      <protection/>
    </xf>
    <xf numFmtId="4" fontId="40" fillId="0" borderId="36" xfId="70" applyNumberFormat="1" applyFont="1" applyBorder="1" applyAlignment="1" quotePrefix="1">
      <alignment horizontal="right"/>
      <protection/>
    </xf>
    <xf numFmtId="4" fontId="40" fillId="0" borderId="11" xfId="70" applyNumberFormat="1" applyFont="1" applyBorder="1" applyAlignment="1">
      <alignment horizontal="right"/>
      <protection/>
    </xf>
    <xf numFmtId="0" fontId="1" fillId="0" borderId="91" xfId="70" applyFont="1" applyBorder="1" applyAlignment="1">
      <alignment horizontal="center"/>
      <protection/>
    </xf>
    <xf numFmtId="0" fontId="40" fillId="0" borderId="34" xfId="70" applyFont="1" applyBorder="1" applyAlignment="1">
      <alignment horizontal="center" vertical="justify" wrapText="1"/>
      <protection/>
    </xf>
    <xf numFmtId="4" fontId="40" fillId="0" borderId="34" xfId="70" applyNumberFormat="1" applyFont="1" applyBorder="1" applyAlignment="1">
      <alignment horizontal="right"/>
      <protection/>
    </xf>
    <xf numFmtId="4" fontId="40" fillId="0" borderId="34" xfId="70" applyNumberFormat="1" applyFont="1" applyBorder="1" applyAlignment="1" quotePrefix="1">
      <alignment horizontal="right"/>
      <protection/>
    </xf>
    <xf numFmtId="4" fontId="40" fillId="0" borderId="92" xfId="70" applyNumberFormat="1" applyFont="1" applyBorder="1" applyAlignment="1">
      <alignment horizontal="right"/>
      <protection/>
    </xf>
    <xf numFmtId="0" fontId="1" fillId="0" borderId="13" xfId="70" applyFont="1" applyBorder="1" applyAlignment="1">
      <alignment horizontal="center"/>
      <protection/>
    </xf>
    <xf numFmtId="0" fontId="40" fillId="0" borderId="26" xfId="70" applyFont="1" applyBorder="1" applyAlignment="1">
      <alignment horizontal="center" vertical="justify" wrapText="1"/>
      <protection/>
    </xf>
    <xf numFmtId="4" fontId="40" fillId="0" borderId="26" xfId="70" applyNumberFormat="1" applyFont="1" applyBorder="1" applyAlignment="1">
      <alignment horizontal="right"/>
      <protection/>
    </xf>
    <xf numFmtId="4" fontId="40" fillId="0" borderId="26" xfId="70" applyNumberFormat="1" applyFont="1" applyBorder="1" applyAlignment="1" quotePrefix="1">
      <alignment horizontal="right"/>
      <protection/>
    </xf>
    <xf numFmtId="4" fontId="40" fillId="0" borderId="22" xfId="70" applyNumberFormat="1" applyFont="1" applyBorder="1" applyAlignment="1">
      <alignment horizontal="right"/>
      <protection/>
    </xf>
    <xf numFmtId="0" fontId="1" fillId="0" borderId="26" xfId="70" applyFont="1" applyBorder="1" applyAlignment="1">
      <alignment horizontal="center" vertical="justify" wrapText="1"/>
      <protection/>
    </xf>
    <xf numFmtId="4" fontId="1" fillId="0" borderId="26" xfId="70" applyNumberFormat="1" applyFont="1" applyBorder="1" applyAlignment="1">
      <alignment horizontal="right"/>
      <protection/>
    </xf>
    <xf numFmtId="4" fontId="1" fillId="0" borderId="26" xfId="70" applyNumberFormat="1" applyFont="1" applyBorder="1" applyAlignment="1" quotePrefix="1">
      <alignment horizontal="right"/>
      <protection/>
    </xf>
    <xf numFmtId="4" fontId="1" fillId="0" borderId="22" xfId="70" applyNumberFormat="1" applyFont="1" applyBorder="1" applyAlignment="1">
      <alignment horizontal="right"/>
      <protection/>
    </xf>
    <xf numFmtId="0" fontId="40" fillId="0" borderId="13" xfId="70" applyFont="1" applyBorder="1" applyAlignment="1">
      <alignment horizontal="center"/>
      <protection/>
    </xf>
    <xf numFmtId="0" fontId="1" fillId="0" borderId="17" xfId="70" applyFont="1" applyBorder="1" applyAlignment="1">
      <alignment horizontal="center"/>
      <protection/>
    </xf>
    <xf numFmtId="0" fontId="40" fillId="0" borderId="29" xfId="70" applyFont="1" applyBorder="1" applyAlignment="1">
      <alignment horizontal="center" vertical="justify" wrapText="1"/>
      <protection/>
    </xf>
    <xf numFmtId="4" fontId="40" fillId="0" borderId="29" xfId="70" applyNumberFormat="1" applyFont="1" applyBorder="1" applyAlignment="1">
      <alignment horizontal="right"/>
      <protection/>
    </xf>
    <xf numFmtId="4" fontId="40" fillId="0" borderId="29" xfId="70" applyNumberFormat="1" applyFont="1" applyBorder="1" applyAlignment="1" quotePrefix="1">
      <alignment horizontal="right"/>
      <protection/>
    </xf>
    <xf numFmtId="4" fontId="40" fillId="0" borderId="55" xfId="70" applyNumberFormat="1" applyFont="1" applyBorder="1" applyAlignment="1">
      <alignment horizontal="right"/>
      <protection/>
    </xf>
    <xf numFmtId="0" fontId="1" fillId="0" borderId="0" xfId="62" applyFont="1">
      <alignment/>
      <protection/>
    </xf>
    <xf numFmtId="0" fontId="1" fillId="0" borderId="0" xfId="62" applyFont="1" quotePrefix="1">
      <alignment/>
      <protection/>
    </xf>
    <xf numFmtId="0" fontId="15" fillId="0" borderId="45" xfId="65" applyFont="1" applyBorder="1" applyAlignment="1">
      <alignment horizontal="left"/>
      <protection/>
    </xf>
    <xf numFmtId="0" fontId="15" fillId="0" borderId="0" xfId="65" applyFont="1" applyBorder="1" applyAlignment="1">
      <alignment horizontal="left"/>
      <protection/>
    </xf>
    <xf numFmtId="0" fontId="15" fillId="0" borderId="38" xfId="65" applyFont="1" applyBorder="1" applyAlignment="1">
      <alignment horizontal="left"/>
      <protection/>
    </xf>
    <xf numFmtId="0" fontId="26" fillId="0" borderId="45" xfId="65" applyFont="1" applyBorder="1" applyAlignment="1">
      <alignment horizontal="left"/>
      <protection/>
    </xf>
    <xf numFmtId="0" fontId="26" fillId="0" borderId="0" xfId="65" applyFont="1" applyBorder="1" applyAlignment="1">
      <alignment horizontal="left"/>
      <protection/>
    </xf>
    <xf numFmtId="0" fontId="26" fillId="0" borderId="38" xfId="65" applyFont="1" applyBorder="1" applyAlignment="1">
      <alignment horizontal="left"/>
      <protection/>
    </xf>
    <xf numFmtId="4" fontId="20" fillId="0" borderId="54" xfId="61" applyNumberFormat="1" applyFont="1" applyBorder="1" applyAlignment="1">
      <alignment horizontal="right"/>
      <protection/>
    </xf>
    <xf numFmtId="4" fontId="20" fillId="0" borderId="45" xfId="62" applyNumberFormat="1" applyFont="1" applyBorder="1" applyAlignment="1">
      <alignment horizontal="right"/>
      <protection/>
    </xf>
    <xf numFmtId="0" fontId="5" fillId="0" borderId="0" xfId="57" applyFont="1" applyAlignment="1">
      <alignment horizontal="left" wrapText="1"/>
      <protection/>
    </xf>
    <xf numFmtId="0" fontId="5" fillId="0" borderId="0" xfId="57" applyFont="1" applyAlignment="1">
      <alignment horizontal="left"/>
      <protection/>
    </xf>
    <xf numFmtId="0" fontId="1" fillId="0" borderId="0" xfId="57" applyFont="1" applyAlignment="1">
      <alignment/>
      <protection/>
    </xf>
    <xf numFmtId="169" fontId="0" fillId="0" borderId="50" xfId="0" applyNumberFormat="1" applyBorder="1" applyAlignment="1">
      <alignment horizontal="right"/>
    </xf>
    <xf numFmtId="0" fontId="25" fillId="0" borderId="93" xfId="0" applyFont="1" applyBorder="1" applyAlignment="1">
      <alignment horizontal="left"/>
    </xf>
    <xf numFmtId="0" fontId="25" fillId="0" borderId="94" xfId="0" applyFont="1" applyBorder="1" applyAlignment="1">
      <alignment horizontal="left"/>
    </xf>
    <xf numFmtId="169" fontId="25" fillId="0" borderId="95" xfId="0" applyNumberFormat="1" applyFont="1" applyBorder="1" applyAlignment="1">
      <alignment horizontal="right"/>
    </xf>
    <xf numFmtId="2" fontId="25" fillId="0" borderId="25" xfId="0" applyNumberFormat="1" applyFont="1" applyBorder="1" applyAlignment="1" quotePrefix="1">
      <alignment horizontal="right"/>
    </xf>
    <xf numFmtId="169" fontId="12" fillId="0" borderId="33" xfId="65" applyNumberFormat="1" applyFont="1" applyBorder="1" applyAlignment="1">
      <alignment/>
      <protection/>
    </xf>
    <xf numFmtId="4" fontId="27" fillId="0" borderId="33" xfId="65" applyNumberFormat="1" applyFont="1" applyBorder="1" applyAlignment="1" quotePrefix="1">
      <alignment horizontal="right"/>
      <protection/>
    </xf>
    <xf numFmtId="4" fontId="12" fillId="0" borderId="33" xfId="65" applyNumberFormat="1" applyFont="1" applyBorder="1" applyAlignment="1" quotePrefix="1">
      <alignment horizontal="right"/>
      <protection/>
    </xf>
    <xf numFmtId="0" fontId="1" fillId="0" borderId="0" xfId="67" applyBorder="1">
      <alignment/>
      <protection/>
    </xf>
    <xf numFmtId="0" fontId="1" fillId="0" borderId="14" xfId="70" applyFont="1" applyBorder="1" applyAlignment="1">
      <alignment horizontal="center"/>
      <protection/>
    </xf>
    <xf numFmtId="0" fontId="40" fillId="0" borderId="37" xfId="70" applyFont="1" applyBorder="1" applyAlignment="1">
      <alignment horizontal="center" vertical="justify" wrapText="1"/>
      <protection/>
    </xf>
    <xf numFmtId="4" fontId="40" fillId="0" borderId="37" xfId="70" applyNumberFormat="1" applyFont="1" applyBorder="1" applyAlignment="1">
      <alignment horizontal="right"/>
      <protection/>
    </xf>
    <xf numFmtId="4" fontId="40" fillId="0" borderId="37" xfId="70" applyNumberFormat="1" applyFont="1" applyBorder="1" applyAlignment="1" quotePrefix="1">
      <alignment horizontal="right"/>
      <protection/>
    </xf>
    <xf numFmtId="4" fontId="40" fillId="0" borderId="54" xfId="70" applyNumberFormat="1" applyFont="1" applyBorder="1" applyAlignment="1">
      <alignment horizontal="right"/>
      <protection/>
    </xf>
    <xf numFmtId="0" fontId="5" fillId="0" borderId="0" xfId="57" applyFont="1" applyAlignment="1">
      <alignment horizontal="left"/>
      <protection/>
    </xf>
    <xf numFmtId="0" fontId="0" fillId="0" borderId="0" xfId="0" applyAlignment="1">
      <alignment horizontal="left" wrapText="1"/>
    </xf>
    <xf numFmtId="0" fontId="1" fillId="0" borderId="0" xfId="57" applyFont="1">
      <alignment/>
      <protection/>
    </xf>
    <xf numFmtId="4" fontId="1" fillId="0" borderId="0" xfId="57" applyNumberFormat="1">
      <alignment/>
      <protection/>
    </xf>
    <xf numFmtId="0" fontId="5" fillId="0" borderId="0" xfId="57" applyFont="1">
      <alignment/>
      <protection/>
    </xf>
    <xf numFmtId="0" fontId="1" fillId="0" borderId="0" xfId="72">
      <alignment/>
      <protection/>
    </xf>
    <xf numFmtId="0" fontId="4" fillId="0" borderId="0" xfId="72" applyFont="1" applyAlignment="1">
      <alignment/>
      <protection/>
    </xf>
    <xf numFmtId="0" fontId="5" fillId="0" borderId="96" xfId="72" applyFont="1" applyBorder="1" applyAlignment="1">
      <alignment horizontal="center"/>
      <protection/>
    </xf>
    <xf numFmtId="0" fontId="1" fillId="0" borderId="13" xfId="72" applyBorder="1">
      <alignment/>
      <protection/>
    </xf>
    <xf numFmtId="0" fontId="1" fillId="0" borderId="26" xfId="72" applyBorder="1" applyAlignment="1">
      <alignment vertical="center" wrapText="1"/>
      <protection/>
    </xf>
    <xf numFmtId="0" fontId="0" fillId="0" borderId="26" xfId="0" applyBorder="1" applyAlignment="1">
      <alignment vertical="center" wrapText="1"/>
    </xf>
    <xf numFmtId="0" fontId="1" fillId="0" borderId="22" xfId="72" applyBorder="1" applyAlignment="1">
      <alignment vertical="center" wrapText="1"/>
      <protection/>
    </xf>
    <xf numFmtId="0" fontId="1" fillId="0" borderId="13" xfId="72" applyFont="1" applyBorder="1">
      <alignment/>
      <protection/>
    </xf>
    <xf numFmtId="0" fontId="1" fillId="0" borderId="26" xfId="72" applyBorder="1">
      <alignment/>
      <protection/>
    </xf>
    <xf numFmtId="0" fontId="1" fillId="0" borderId="13" xfId="72" applyFont="1" applyBorder="1" quotePrefix="1">
      <alignment/>
      <protection/>
    </xf>
    <xf numFmtId="4" fontId="1" fillId="0" borderId="22" xfId="72" applyNumberFormat="1" applyBorder="1">
      <alignment/>
      <protection/>
    </xf>
    <xf numFmtId="0" fontId="1" fillId="0" borderId="17" xfId="72" applyBorder="1">
      <alignment/>
      <protection/>
    </xf>
    <xf numFmtId="0" fontId="1" fillId="0" borderId="29" xfId="72" applyBorder="1">
      <alignment/>
      <protection/>
    </xf>
    <xf numFmtId="4" fontId="1" fillId="0" borderId="55" xfId="72" applyNumberFormat="1" applyBorder="1">
      <alignment/>
      <protection/>
    </xf>
    <xf numFmtId="0" fontId="10" fillId="0" borderId="13" xfId="72" applyFont="1" applyBorder="1">
      <alignment/>
      <protection/>
    </xf>
    <xf numFmtId="0" fontId="10" fillId="0" borderId="26" xfId="72" applyFont="1" applyBorder="1">
      <alignment/>
      <protection/>
    </xf>
    <xf numFmtId="4" fontId="10" fillId="0" borderId="22" xfId="72" applyNumberFormat="1" applyFont="1" applyBorder="1">
      <alignment/>
      <protection/>
    </xf>
    <xf numFmtId="0" fontId="1" fillId="0" borderId="26" xfId="71" applyFont="1" applyBorder="1" applyAlignment="1" quotePrefix="1">
      <alignment horizontal="center" wrapText="1"/>
      <protection/>
    </xf>
    <xf numFmtId="0" fontId="12" fillId="0" borderId="25" xfId="64" applyFont="1" applyBorder="1" applyAlignment="1">
      <alignment/>
      <protection/>
    </xf>
    <xf numFmtId="2" fontId="14" fillId="0" borderId="25" xfId="64" applyNumberFormat="1" applyFont="1" applyBorder="1" applyAlignment="1">
      <alignment horizontal="right"/>
      <protection/>
    </xf>
    <xf numFmtId="2" fontId="12" fillId="0" borderId="25" xfId="64" applyNumberFormat="1" applyFont="1" applyBorder="1" applyAlignment="1">
      <alignment horizontal="right"/>
      <protection/>
    </xf>
    <xf numFmtId="2" fontId="12" fillId="0" borderId="25" xfId="64" applyNumberFormat="1" applyFont="1" applyBorder="1" applyAlignment="1">
      <alignment horizontal="right"/>
      <protection/>
    </xf>
    <xf numFmtId="0" fontId="15" fillId="0" borderId="28" xfId="64" applyFont="1" applyBorder="1">
      <alignment/>
      <protection/>
    </xf>
    <xf numFmtId="3" fontId="12" fillId="0" borderId="58" xfId="64" applyNumberFormat="1" applyFont="1" applyBorder="1" applyAlignment="1">
      <alignment horizontal="right"/>
      <protection/>
    </xf>
    <xf numFmtId="2" fontId="12" fillId="0" borderId="57" xfId="64" applyNumberFormat="1" applyFont="1" applyBorder="1" applyAlignment="1">
      <alignment horizontal="right"/>
      <protection/>
    </xf>
    <xf numFmtId="2" fontId="1" fillId="0" borderId="22" xfId="72" applyNumberFormat="1" applyBorder="1">
      <alignment/>
      <protection/>
    </xf>
    <xf numFmtId="0" fontId="2" fillId="0" borderId="96" xfId="56" applyFont="1" applyBorder="1" applyAlignment="1">
      <alignment horizontal="center" vertical="center" wrapText="1"/>
      <protection/>
    </xf>
    <xf numFmtId="0" fontId="2" fillId="0" borderId="64" xfId="56" applyFont="1" applyBorder="1" applyAlignment="1">
      <alignment horizontal="center" vertical="center"/>
      <protection/>
    </xf>
    <xf numFmtId="0" fontId="9" fillId="0" borderId="31" xfId="56" applyFont="1" applyBorder="1" applyAlignment="1">
      <alignment horizontal="center" vertical="center"/>
      <protection/>
    </xf>
    <xf numFmtId="0" fontId="1" fillId="0" borderId="13" xfId="56" applyBorder="1">
      <alignment/>
      <protection/>
    </xf>
    <xf numFmtId="164" fontId="2" fillId="0" borderId="26" xfId="56" applyNumberFormat="1" applyFont="1" applyBorder="1" applyAlignment="1">
      <alignment horizontal="right"/>
      <protection/>
    </xf>
    <xf numFmtId="164" fontId="31" fillId="0" borderId="22" xfId="56" applyNumberFormat="1" applyFont="1" applyBorder="1" applyAlignment="1">
      <alignment horizontal="right"/>
      <protection/>
    </xf>
    <xf numFmtId="0" fontId="2" fillId="0" borderId="13" xfId="56" applyFont="1" applyBorder="1" applyAlignment="1">
      <alignment horizontal="center"/>
      <protection/>
    </xf>
    <xf numFmtId="4" fontId="2" fillId="0" borderId="26" xfId="74" applyNumberFormat="1" applyFont="1" applyBorder="1" applyAlignment="1">
      <alignment horizontal="right"/>
    </xf>
    <xf numFmtId="4" fontId="2" fillId="0" borderId="26" xfId="56" applyNumberFormat="1" applyFont="1" applyBorder="1" applyAlignment="1">
      <alignment horizontal="right"/>
      <protection/>
    </xf>
    <xf numFmtId="4" fontId="31" fillId="0" borderId="22" xfId="56" applyNumberFormat="1" applyFont="1" applyBorder="1" applyAlignment="1">
      <alignment horizontal="right"/>
      <protection/>
    </xf>
    <xf numFmtId="4" fontId="2" fillId="0" borderId="26" xfId="74" applyNumberFormat="1" applyFont="1" applyBorder="1" applyAlignment="1" quotePrefix="1">
      <alignment horizontal="right"/>
    </xf>
    <xf numFmtId="164" fontId="2" fillId="0" borderId="0" xfId="56" applyNumberFormat="1" applyFont="1" applyFill="1" applyBorder="1" applyAlignment="1">
      <alignment horizontal="right"/>
      <protection/>
    </xf>
    <xf numFmtId="0" fontId="2" fillId="0" borderId="44" xfId="56" applyFont="1" applyBorder="1" applyAlignment="1">
      <alignment horizontal="left"/>
      <protection/>
    </xf>
    <xf numFmtId="0" fontId="2" fillId="0" borderId="86" xfId="56" applyFont="1" applyBorder="1" applyAlignment="1">
      <alignment horizontal="left"/>
      <protection/>
    </xf>
    <xf numFmtId="0" fontId="2" fillId="0" borderId="40" xfId="56" applyFont="1" applyBorder="1" applyAlignment="1">
      <alignment horizontal="left"/>
      <protection/>
    </xf>
    <xf numFmtId="4" fontId="6" fillId="0" borderId="26" xfId="56" applyNumberFormat="1" applyFont="1" applyBorder="1" applyAlignment="1">
      <alignment horizontal="right"/>
      <protection/>
    </xf>
    <xf numFmtId="4" fontId="6" fillId="0" borderId="22" xfId="56" applyNumberFormat="1" applyFont="1" applyBorder="1" applyAlignment="1">
      <alignment horizontal="right"/>
      <protection/>
    </xf>
    <xf numFmtId="0" fontId="2" fillId="0" borderId="17" xfId="56" applyFont="1" applyBorder="1" applyAlignment="1">
      <alignment horizontal="center"/>
      <protection/>
    </xf>
    <xf numFmtId="4" fontId="2" fillId="0" borderId="29" xfId="56" applyNumberFormat="1" applyFont="1" applyBorder="1" applyAlignment="1" quotePrefix="1">
      <alignment horizontal="right"/>
      <protection/>
    </xf>
    <xf numFmtId="4" fontId="2" fillId="0" borderId="55" xfId="56" applyNumberFormat="1" applyFont="1" applyBorder="1" applyAlignment="1" quotePrefix="1">
      <alignment horizontal="right"/>
      <protection/>
    </xf>
    <xf numFmtId="0" fontId="2" fillId="0" borderId="45" xfId="61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0" fillId="0" borderId="38" xfId="0" applyBorder="1" applyAlignment="1">
      <alignment horizontal="left"/>
    </xf>
    <xf numFmtId="0" fontId="2" fillId="0" borderId="0" xfId="61" applyFont="1" applyBorder="1" applyAlignment="1">
      <alignment horizontal="left"/>
      <protection/>
    </xf>
    <xf numFmtId="0" fontId="2" fillId="0" borderId="38" xfId="61" applyFont="1" applyBorder="1" applyAlignment="1">
      <alignment horizontal="left"/>
      <protection/>
    </xf>
    <xf numFmtId="0" fontId="1" fillId="0" borderId="0" xfId="61" applyBorder="1" applyAlignment="1">
      <alignment horizontal="left"/>
      <protection/>
    </xf>
    <xf numFmtId="0" fontId="6" fillId="0" borderId="44" xfId="61" applyFont="1" applyBorder="1" applyAlignment="1">
      <alignment horizontal="left"/>
      <protection/>
    </xf>
    <xf numFmtId="0" fontId="6" fillId="0" borderId="86" xfId="61" applyFont="1" applyBorder="1" applyAlignment="1">
      <alignment horizontal="left"/>
      <protection/>
    </xf>
    <xf numFmtId="0" fontId="6" fillId="0" borderId="40" xfId="61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6" fillId="0" borderId="26" xfId="61" applyFont="1" applyBorder="1" applyAlignment="1">
      <alignment horizontal="left"/>
      <protection/>
    </xf>
    <xf numFmtId="0" fontId="6" fillId="0" borderId="97" xfId="61" applyFont="1" applyBorder="1" applyAlignment="1">
      <alignment/>
      <protection/>
    </xf>
    <xf numFmtId="0" fontId="2" fillId="0" borderId="98" xfId="61" applyFont="1" applyBorder="1" applyAlignment="1">
      <alignment/>
      <protection/>
    </xf>
    <xf numFmtId="0" fontId="2" fillId="0" borderId="65" xfId="61" applyFont="1" applyBorder="1" applyAlignment="1">
      <alignment/>
      <protection/>
    </xf>
    <xf numFmtId="0" fontId="2" fillId="0" borderId="48" xfId="61" applyFont="1" applyBorder="1" applyAlignment="1">
      <alignment horizontal="left"/>
      <protection/>
    </xf>
    <xf numFmtId="0" fontId="1" fillId="0" borderId="99" xfId="61" applyBorder="1" applyAlignment="1">
      <alignment horizontal="left"/>
      <protection/>
    </xf>
    <xf numFmtId="0" fontId="1" fillId="0" borderId="42" xfId="61" applyBorder="1" applyAlignment="1">
      <alignment horizontal="left"/>
      <protection/>
    </xf>
    <xf numFmtId="0" fontId="2" fillId="0" borderId="45" xfId="61" applyFont="1" applyBorder="1" applyAlignment="1">
      <alignment horizontal="left"/>
      <protection/>
    </xf>
    <xf numFmtId="0" fontId="2" fillId="0" borderId="0" xfId="61" applyFont="1" applyBorder="1" applyAlignment="1">
      <alignment horizontal="left"/>
      <protection/>
    </xf>
    <xf numFmtId="0" fontId="2" fillId="0" borderId="38" xfId="61" applyFont="1" applyBorder="1" applyAlignment="1">
      <alignment horizontal="left"/>
      <protection/>
    </xf>
    <xf numFmtId="0" fontId="2" fillId="0" borderId="46" xfId="61" applyFont="1" applyBorder="1" applyAlignment="1">
      <alignment horizontal="left"/>
      <protection/>
    </xf>
    <xf numFmtId="0" fontId="2" fillId="0" borderId="47" xfId="61" applyFont="1" applyBorder="1" applyAlignment="1">
      <alignment horizontal="left"/>
      <protection/>
    </xf>
    <xf numFmtId="0" fontId="2" fillId="0" borderId="39" xfId="61" applyFont="1" applyBorder="1" applyAlignment="1">
      <alignment horizontal="left"/>
      <protection/>
    </xf>
    <xf numFmtId="0" fontId="2" fillId="0" borderId="33" xfId="61" applyFont="1" applyBorder="1" applyAlignment="1">
      <alignment horizontal="left"/>
      <protection/>
    </xf>
    <xf numFmtId="0" fontId="2" fillId="0" borderId="37" xfId="61" applyFont="1" applyBorder="1" applyAlignment="1">
      <alignment horizontal="left"/>
      <protection/>
    </xf>
    <xf numFmtId="0" fontId="2" fillId="0" borderId="60" xfId="61" applyFont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2" fillId="0" borderId="62" xfId="72" applyFont="1" applyBorder="1" applyAlignment="1">
      <alignment horizontal="center" vertical="center" wrapText="1"/>
      <protection/>
    </xf>
    <xf numFmtId="0" fontId="2" fillId="0" borderId="24" xfId="72" applyFont="1" applyBorder="1" applyAlignment="1">
      <alignment horizontal="center" vertical="center" wrapText="1"/>
      <protection/>
    </xf>
    <xf numFmtId="0" fontId="2" fillId="0" borderId="44" xfId="61" applyFont="1" applyBorder="1" applyAlignment="1">
      <alignment horizontal="left"/>
      <protection/>
    </xf>
    <xf numFmtId="0" fontId="0" fillId="0" borderId="86" xfId="0" applyBorder="1" applyAlignment="1">
      <alignment horizontal="left"/>
    </xf>
    <xf numFmtId="0" fontId="0" fillId="0" borderId="40" xfId="0" applyBorder="1" applyAlignment="1">
      <alignment horizontal="left"/>
    </xf>
    <xf numFmtId="0" fontId="6" fillId="0" borderId="29" xfId="61" applyFont="1" applyBorder="1" applyAlignment="1">
      <alignment horizontal="left"/>
      <protection/>
    </xf>
    <xf numFmtId="4" fontId="4" fillId="0" borderId="0" xfId="61" applyNumberFormat="1" applyFont="1" applyAlignment="1">
      <alignment horizontal="right"/>
      <protection/>
    </xf>
    <xf numFmtId="0" fontId="4" fillId="0" borderId="0" xfId="61" applyFont="1" applyAlignment="1">
      <alignment horizontal="right"/>
      <protection/>
    </xf>
    <xf numFmtId="0" fontId="2" fillId="0" borderId="45" xfId="61" applyFont="1" applyBorder="1" applyAlignment="1">
      <alignment horizontal="left"/>
      <protection/>
    </xf>
    <xf numFmtId="0" fontId="2" fillId="0" borderId="0" xfId="61" applyFont="1" applyBorder="1" applyAlignment="1">
      <alignment horizontal="left"/>
      <protection/>
    </xf>
    <xf numFmtId="0" fontId="2" fillId="0" borderId="38" xfId="61" applyFont="1" applyBorder="1" applyAlignment="1">
      <alignment horizontal="left"/>
      <protection/>
    </xf>
    <xf numFmtId="0" fontId="2" fillId="0" borderId="46" xfId="61" applyFont="1" applyBorder="1" applyAlignment="1">
      <alignment horizontal="left"/>
      <protection/>
    </xf>
    <xf numFmtId="0" fontId="2" fillId="0" borderId="47" xfId="61" applyFont="1" applyBorder="1" applyAlignment="1">
      <alignment horizontal="left"/>
      <protection/>
    </xf>
    <xf numFmtId="0" fontId="2" fillId="0" borderId="39" xfId="61" applyFont="1" applyBorder="1" applyAlignment="1">
      <alignment horizontal="left"/>
      <protection/>
    </xf>
    <xf numFmtId="0" fontId="6" fillId="0" borderId="44" xfId="61" applyFont="1" applyBorder="1" applyAlignment="1">
      <alignment horizontal="left"/>
      <protection/>
    </xf>
    <xf numFmtId="0" fontId="6" fillId="0" borderId="86" xfId="61" applyFont="1" applyBorder="1" applyAlignment="1">
      <alignment horizontal="left"/>
      <protection/>
    </xf>
    <xf numFmtId="0" fontId="6" fillId="0" borderId="40" xfId="61" applyFont="1" applyBorder="1" applyAlignment="1">
      <alignment horizontal="left"/>
      <protection/>
    </xf>
    <xf numFmtId="0" fontId="2" fillId="0" borderId="96" xfId="61" applyFont="1" applyBorder="1" applyAlignment="1">
      <alignment horizontal="center" vertical="center" wrapText="1"/>
      <protection/>
    </xf>
    <xf numFmtId="0" fontId="2" fillId="0" borderId="13" xfId="61" applyFont="1" applyBorder="1" applyAlignment="1">
      <alignment horizontal="center" vertical="center" wrapText="1"/>
      <protection/>
    </xf>
    <xf numFmtId="0" fontId="2" fillId="0" borderId="64" xfId="61" applyFont="1" applyBorder="1" applyAlignment="1">
      <alignment horizontal="center" vertical="center"/>
      <protection/>
    </xf>
    <xf numFmtId="0" fontId="2" fillId="0" borderId="26" xfId="61" applyFont="1" applyBorder="1" applyAlignment="1">
      <alignment horizontal="center" vertical="center"/>
      <protection/>
    </xf>
    <xf numFmtId="0" fontId="2" fillId="0" borderId="48" xfId="61" applyFont="1" applyBorder="1" applyAlignment="1">
      <alignment horizontal="left"/>
      <protection/>
    </xf>
    <xf numFmtId="0" fontId="6" fillId="0" borderId="99" xfId="61" applyFont="1" applyBorder="1" applyAlignment="1">
      <alignment horizontal="left"/>
      <protection/>
    </xf>
    <xf numFmtId="0" fontId="6" fillId="0" borderId="42" xfId="61" applyFont="1" applyBorder="1" applyAlignment="1">
      <alignment horizontal="left"/>
      <protection/>
    </xf>
    <xf numFmtId="0" fontId="2" fillId="0" borderId="99" xfId="61" applyFont="1" applyBorder="1" applyAlignment="1">
      <alignment horizontal="left"/>
      <protection/>
    </xf>
    <xf numFmtId="0" fontId="2" fillId="0" borderId="42" xfId="61" applyFont="1" applyBorder="1" applyAlignment="1">
      <alignment horizontal="left"/>
      <protection/>
    </xf>
    <xf numFmtId="0" fontId="6" fillId="0" borderId="48" xfId="61" applyFont="1" applyBorder="1" applyAlignment="1">
      <alignment/>
      <protection/>
    </xf>
    <xf numFmtId="0" fontId="6" fillId="0" borderId="99" xfId="61" applyFont="1" applyBorder="1" applyAlignment="1">
      <alignment/>
      <protection/>
    </xf>
    <xf numFmtId="0" fontId="6" fillId="0" borderId="42" xfId="61" applyFont="1" applyBorder="1" applyAlignment="1">
      <alignment/>
      <protection/>
    </xf>
    <xf numFmtId="0" fontId="6" fillId="0" borderId="46" xfId="61" applyFont="1" applyBorder="1" applyAlignment="1">
      <alignment horizontal="left"/>
      <protection/>
    </xf>
    <xf numFmtId="0" fontId="6" fillId="0" borderId="47" xfId="61" applyFont="1" applyBorder="1" applyAlignment="1">
      <alignment horizontal="left"/>
      <protection/>
    </xf>
    <xf numFmtId="0" fontId="6" fillId="0" borderId="39" xfId="61" applyFont="1" applyBorder="1" applyAlignment="1">
      <alignment horizontal="left"/>
      <protection/>
    </xf>
    <xf numFmtId="0" fontId="2" fillId="0" borderId="48" xfId="61" applyFont="1" applyBorder="1" applyAlignment="1">
      <alignment horizontal="left"/>
      <protection/>
    </xf>
    <xf numFmtId="0" fontId="1" fillId="0" borderId="47" xfId="61" applyBorder="1" applyAlignment="1">
      <alignment horizontal="left"/>
      <protection/>
    </xf>
    <xf numFmtId="0" fontId="6" fillId="0" borderId="35" xfId="61" applyFont="1" applyBorder="1" applyAlignment="1">
      <alignment horizontal="left"/>
      <protection/>
    </xf>
    <xf numFmtId="0" fontId="2" fillId="0" borderId="56" xfId="61" applyFont="1" applyBorder="1" applyAlignment="1">
      <alignment horizontal="left"/>
      <protection/>
    </xf>
    <xf numFmtId="0" fontId="2" fillId="0" borderId="19" xfId="61" applyFont="1" applyBorder="1" applyAlignment="1">
      <alignment horizontal="left"/>
      <protection/>
    </xf>
    <xf numFmtId="0" fontId="2" fillId="0" borderId="41" xfId="61" applyFont="1" applyBorder="1" applyAlignment="1">
      <alignment horizontal="left"/>
      <protection/>
    </xf>
    <xf numFmtId="4" fontId="4" fillId="0" borderId="0" xfId="61" applyNumberFormat="1" applyFont="1" applyBorder="1" applyAlignment="1">
      <alignment horizontal="right"/>
      <protection/>
    </xf>
    <xf numFmtId="0" fontId="1" fillId="0" borderId="38" xfId="61" applyBorder="1" applyAlignment="1">
      <alignment horizontal="left"/>
      <protection/>
    </xf>
    <xf numFmtId="0" fontId="1" fillId="0" borderId="0" xfId="61" applyAlignment="1">
      <alignment horizontal="left"/>
      <protection/>
    </xf>
    <xf numFmtId="0" fontId="6" fillId="0" borderId="26" xfId="61" applyFont="1" applyBorder="1" applyAlignment="1">
      <alignment horizontal="left"/>
      <protection/>
    </xf>
    <xf numFmtId="0" fontId="13" fillId="0" borderId="0" xfId="60" applyFont="1" applyAlignment="1">
      <alignment horizontal="right"/>
      <protection/>
    </xf>
    <xf numFmtId="0" fontId="5" fillId="0" borderId="0" xfId="61" applyFont="1" applyAlignment="1">
      <alignment horizontal="center"/>
      <protection/>
    </xf>
    <xf numFmtId="0" fontId="5" fillId="0" borderId="0" xfId="61" applyFont="1" applyAlignment="1">
      <alignment horizontal="center" wrapText="1"/>
      <protection/>
    </xf>
    <xf numFmtId="0" fontId="2" fillId="0" borderId="0" xfId="61" applyFont="1" applyBorder="1" applyAlignment="1">
      <alignment horizontal="right"/>
      <protection/>
    </xf>
    <xf numFmtId="0" fontId="11" fillId="0" borderId="29" xfId="59" applyFont="1" applyBorder="1" applyAlignment="1">
      <alignment horizontal="left"/>
      <protection/>
    </xf>
    <xf numFmtId="0" fontId="6" fillId="0" borderId="45" xfId="59" applyFont="1" applyBorder="1" applyAlignment="1">
      <alignment horizontal="left"/>
      <protection/>
    </xf>
    <xf numFmtId="0" fontId="6" fillId="0" borderId="0" xfId="59" applyFont="1" applyBorder="1" applyAlignment="1">
      <alignment horizontal="left"/>
      <protection/>
    </xf>
    <xf numFmtId="0" fontId="6" fillId="0" borderId="38" xfId="59" applyFont="1" applyBorder="1" applyAlignment="1">
      <alignment horizontal="left"/>
      <protection/>
    </xf>
    <xf numFmtId="0" fontId="6" fillId="0" borderId="26" xfId="59" applyFont="1" applyBorder="1" applyAlignment="1">
      <alignment horizontal="left"/>
      <protection/>
    </xf>
    <xf numFmtId="0" fontId="9" fillId="0" borderId="26" xfId="59" applyFont="1" applyBorder="1" applyAlignment="1">
      <alignment horizontal="left"/>
      <protection/>
    </xf>
    <xf numFmtId="0" fontId="6" fillId="0" borderId="33" xfId="59" applyFont="1" applyBorder="1" applyAlignment="1">
      <alignment horizontal="left"/>
      <protection/>
    </xf>
    <xf numFmtId="0" fontId="6" fillId="0" borderId="36" xfId="59" applyFont="1" applyBorder="1" applyAlignment="1">
      <alignment horizontal="left"/>
      <protection/>
    </xf>
    <xf numFmtId="0" fontId="6" fillId="0" borderId="44" xfId="59" applyFont="1" applyBorder="1" applyAlignment="1">
      <alignment horizontal="left"/>
      <protection/>
    </xf>
    <xf numFmtId="0" fontId="6" fillId="0" borderId="86" xfId="59" applyFont="1" applyBorder="1" applyAlignment="1">
      <alignment horizontal="left"/>
      <protection/>
    </xf>
    <xf numFmtId="0" fontId="6" fillId="0" borderId="40" xfId="59" applyFont="1" applyBorder="1" applyAlignment="1">
      <alignment horizontal="left"/>
      <protection/>
    </xf>
    <xf numFmtId="0" fontId="5" fillId="0" borderId="0" xfId="59" applyFont="1" applyBorder="1" applyAlignment="1">
      <alignment horizontal="left"/>
      <protection/>
    </xf>
    <xf numFmtId="0" fontId="5" fillId="0" borderId="38" xfId="59" applyFont="1" applyBorder="1" applyAlignment="1">
      <alignment horizontal="left"/>
      <protection/>
    </xf>
    <xf numFmtId="0" fontId="6" fillId="0" borderId="46" xfId="59" applyFont="1" applyBorder="1" applyAlignment="1">
      <alignment horizontal="left"/>
      <protection/>
    </xf>
    <xf numFmtId="0" fontId="6" fillId="0" borderId="47" xfId="59" applyFont="1" applyBorder="1" applyAlignment="1">
      <alignment horizontal="left"/>
      <protection/>
    </xf>
    <xf numFmtId="0" fontId="6" fillId="0" borderId="39" xfId="59" applyFont="1" applyBorder="1" applyAlignment="1">
      <alignment horizontal="left"/>
      <protection/>
    </xf>
    <xf numFmtId="0" fontId="6" fillId="0" borderId="35" xfId="59" applyFont="1" applyBorder="1" applyAlignment="1">
      <alignment horizontal="left"/>
      <protection/>
    </xf>
    <xf numFmtId="0" fontId="9" fillId="0" borderId="44" xfId="59" applyFont="1" applyBorder="1" applyAlignment="1">
      <alignment horizontal="left"/>
      <protection/>
    </xf>
    <xf numFmtId="0" fontId="9" fillId="0" borderId="86" xfId="59" applyFont="1" applyBorder="1" applyAlignment="1">
      <alignment horizontal="left"/>
      <protection/>
    </xf>
    <xf numFmtId="0" fontId="9" fillId="0" borderId="40" xfId="59" applyFont="1" applyBorder="1" applyAlignment="1">
      <alignment horizontal="left"/>
      <protection/>
    </xf>
    <xf numFmtId="0" fontId="6" fillId="0" borderId="44" xfId="59" applyFont="1" applyBorder="1" applyAlignment="1">
      <alignment horizontal="left"/>
      <protection/>
    </xf>
    <xf numFmtId="0" fontId="6" fillId="0" borderId="86" xfId="59" applyFont="1" applyBorder="1" applyAlignment="1">
      <alignment horizontal="left"/>
      <protection/>
    </xf>
    <xf numFmtId="0" fontId="6" fillId="0" borderId="40" xfId="59" applyFont="1" applyBorder="1" applyAlignment="1">
      <alignment horizontal="left"/>
      <protection/>
    </xf>
    <xf numFmtId="0" fontId="11" fillId="0" borderId="37" xfId="59" applyFont="1" applyBorder="1" applyAlignment="1">
      <alignment horizontal="left"/>
      <protection/>
    </xf>
    <xf numFmtId="0" fontId="5" fillId="0" borderId="86" xfId="59" applyFont="1" applyBorder="1" applyAlignment="1">
      <alignment horizontal="left"/>
      <protection/>
    </xf>
    <xf numFmtId="0" fontId="5" fillId="0" borderId="40" xfId="59" applyFont="1" applyBorder="1" applyAlignment="1">
      <alignment horizontal="left"/>
      <protection/>
    </xf>
    <xf numFmtId="0" fontId="6" fillId="0" borderId="45" xfId="59" applyFont="1" applyBorder="1" applyAlignment="1">
      <alignment/>
      <protection/>
    </xf>
    <xf numFmtId="0" fontId="6" fillId="0" borderId="0" xfId="59" applyFont="1" applyBorder="1" applyAlignment="1">
      <alignment/>
      <protection/>
    </xf>
    <xf numFmtId="0" fontId="6" fillId="0" borderId="38" xfId="59" applyFont="1" applyBorder="1" applyAlignment="1">
      <alignment/>
      <protection/>
    </xf>
    <xf numFmtId="0" fontId="2" fillId="0" borderId="96" xfId="59" applyFont="1" applyBorder="1" applyAlignment="1">
      <alignment horizontal="center" vertical="center" wrapText="1"/>
      <protection/>
    </xf>
    <xf numFmtId="0" fontId="2" fillId="0" borderId="14" xfId="59" applyFont="1" applyBorder="1" applyAlignment="1">
      <alignment horizontal="center" vertical="center" wrapText="1"/>
      <protection/>
    </xf>
    <xf numFmtId="0" fontId="2" fillId="0" borderId="64" xfId="59" applyFont="1" applyBorder="1" applyAlignment="1">
      <alignment horizontal="center" vertical="center"/>
      <protection/>
    </xf>
    <xf numFmtId="0" fontId="2" fillId="0" borderId="37" xfId="59" applyFont="1" applyBorder="1" applyAlignment="1">
      <alignment horizontal="center" vertical="center"/>
      <protection/>
    </xf>
    <xf numFmtId="0" fontId="6" fillId="0" borderId="48" xfId="59" applyFont="1" applyBorder="1" applyAlignment="1">
      <alignment horizontal="left"/>
      <protection/>
    </xf>
    <xf numFmtId="0" fontId="6" fillId="0" borderId="99" xfId="59" applyFont="1" applyBorder="1" applyAlignment="1">
      <alignment horizontal="left"/>
      <protection/>
    </xf>
    <xf numFmtId="0" fontId="6" fillId="0" borderId="42" xfId="59" applyFont="1" applyBorder="1" applyAlignment="1">
      <alignment horizontal="left"/>
      <protection/>
    </xf>
    <xf numFmtId="0" fontId="6" fillId="0" borderId="35" xfId="59" applyFont="1" applyBorder="1" applyAlignment="1">
      <alignment horizontal="left"/>
      <protection/>
    </xf>
    <xf numFmtId="0" fontId="2" fillId="0" borderId="0" xfId="59" applyFont="1" applyBorder="1" applyAlignment="1">
      <alignment horizontal="right"/>
      <protection/>
    </xf>
    <xf numFmtId="0" fontId="5" fillId="0" borderId="0" xfId="59" applyFont="1" applyAlignment="1">
      <alignment horizontal="center"/>
      <protection/>
    </xf>
    <xf numFmtId="0" fontId="5" fillId="0" borderId="0" xfId="59" applyFont="1" applyAlignment="1">
      <alignment horizontal="center" wrapText="1"/>
      <protection/>
    </xf>
    <xf numFmtId="4" fontId="1" fillId="0" borderId="37" xfId="59" applyNumberFormat="1" applyBorder="1" applyAlignment="1">
      <alignment/>
      <protection/>
    </xf>
    <xf numFmtId="4" fontId="1" fillId="0" borderId="35" xfId="59" applyNumberFormat="1" applyBorder="1" applyAlignment="1">
      <alignment/>
      <protection/>
    </xf>
    <xf numFmtId="4" fontId="1" fillId="0" borderId="26" xfId="59" applyNumberFormat="1" applyBorder="1" applyAlignment="1">
      <alignment/>
      <protection/>
    </xf>
    <xf numFmtId="0" fontId="0" fillId="0" borderId="26" xfId="0" applyBorder="1" applyAlignment="1">
      <alignment/>
    </xf>
    <xf numFmtId="0" fontId="2" fillId="0" borderId="60" xfId="59" applyFont="1" applyBorder="1" applyAlignment="1">
      <alignment horizontal="center" vertical="center" wrapText="1"/>
      <protection/>
    </xf>
    <xf numFmtId="0" fontId="0" fillId="0" borderId="79" xfId="0" applyBorder="1" applyAlignment="1">
      <alignment horizontal="center" vertical="center" wrapText="1"/>
    </xf>
    <xf numFmtId="0" fontId="2" fillId="0" borderId="33" xfId="62" applyFont="1" applyBorder="1" applyAlignment="1">
      <alignment horizontal="left"/>
      <protection/>
    </xf>
    <xf numFmtId="0" fontId="6" fillId="0" borderId="26" xfId="62" applyFont="1" applyBorder="1" applyAlignment="1">
      <alignment horizontal="left"/>
      <protection/>
    </xf>
    <xf numFmtId="0" fontId="2" fillId="0" borderId="60" xfId="62" applyFont="1" applyBorder="1" applyAlignment="1">
      <alignment horizontal="center" vertical="center" wrapText="1"/>
      <protection/>
    </xf>
    <xf numFmtId="0" fontId="2" fillId="0" borderId="35" xfId="62" applyFont="1" applyBorder="1" applyAlignment="1">
      <alignment horizontal="left"/>
      <protection/>
    </xf>
    <xf numFmtId="0" fontId="6" fillId="0" borderId="44" xfId="62" applyFont="1" applyBorder="1" applyAlignment="1">
      <alignment horizontal="left"/>
      <protection/>
    </xf>
    <xf numFmtId="0" fontId="6" fillId="0" borderId="86" xfId="62" applyFont="1" applyBorder="1" applyAlignment="1">
      <alignment horizontal="left"/>
      <protection/>
    </xf>
    <xf numFmtId="0" fontId="6" fillId="0" borderId="40" xfId="62" applyFont="1" applyBorder="1" applyAlignment="1">
      <alignment horizontal="left"/>
      <protection/>
    </xf>
    <xf numFmtId="0" fontId="6" fillId="0" borderId="37" xfId="62" applyFont="1" applyBorder="1" applyAlignment="1">
      <alignment horizontal="left"/>
      <protection/>
    </xf>
    <xf numFmtId="0" fontId="13" fillId="0" borderId="0" xfId="62" applyFont="1" applyAlignment="1">
      <alignment horizontal="right"/>
      <protection/>
    </xf>
    <xf numFmtId="0" fontId="14" fillId="0" borderId="0" xfId="62" applyFont="1" applyAlignment="1">
      <alignment horizontal="center"/>
      <protection/>
    </xf>
    <xf numFmtId="0" fontId="2" fillId="0" borderId="96" xfId="62" applyFont="1" applyBorder="1" applyAlignment="1">
      <alignment horizontal="center" vertical="center" wrapText="1"/>
      <protection/>
    </xf>
    <xf numFmtId="0" fontId="2" fillId="0" borderId="13" xfId="62" applyFont="1" applyBorder="1" applyAlignment="1">
      <alignment horizontal="center" vertical="center" wrapText="1"/>
      <protection/>
    </xf>
    <xf numFmtId="0" fontId="2" fillId="0" borderId="64" xfId="62" applyFont="1" applyBorder="1" applyAlignment="1">
      <alignment horizontal="center" vertical="center"/>
      <protection/>
    </xf>
    <xf numFmtId="0" fontId="2" fillId="0" borderId="26" xfId="62" applyFont="1" applyBorder="1" applyAlignment="1">
      <alignment horizontal="center" vertical="center"/>
      <protection/>
    </xf>
    <xf numFmtId="0" fontId="15" fillId="0" borderId="0" xfId="62" applyFont="1" applyBorder="1" applyAlignment="1">
      <alignment horizontal="right"/>
      <protection/>
    </xf>
    <xf numFmtId="0" fontId="6" fillId="0" borderId="33" xfId="62" applyFont="1" applyBorder="1" applyAlignment="1">
      <alignment horizontal="left"/>
      <protection/>
    </xf>
    <xf numFmtId="0" fontId="2" fillId="0" borderId="46" xfId="62" applyFont="1" applyBorder="1" applyAlignment="1">
      <alignment horizontal="left"/>
      <protection/>
    </xf>
    <xf numFmtId="0" fontId="2" fillId="0" borderId="47" xfId="62" applyFont="1" applyBorder="1" applyAlignment="1">
      <alignment horizontal="left"/>
      <protection/>
    </xf>
    <xf numFmtId="0" fontId="2" fillId="0" borderId="39" xfId="62" applyFont="1" applyBorder="1" applyAlignment="1">
      <alignment horizontal="left"/>
      <protection/>
    </xf>
    <xf numFmtId="0" fontId="2" fillId="0" borderId="0" xfId="62" applyFont="1" applyBorder="1" applyAlignment="1">
      <alignment horizontal="left"/>
      <protection/>
    </xf>
    <xf numFmtId="0" fontId="1" fillId="0" borderId="0" xfId="62" applyBorder="1" applyAlignment="1">
      <alignment horizontal="left"/>
      <protection/>
    </xf>
    <xf numFmtId="0" fontId="6" fillId="0" borderId="48" xfId="62" applyFont="1" applyBorder="1" applyAlignment="1">
      <alignment horizontal="left"/>
      <protection/>
    </xf>
    <xf numFmtId="0" fontId="6" fillId="0" borderId="99" xfId="62" applyFont="1" applyBorder="1" applyAlignment="1">
      <alignment horizontal="left"/>
      <protection/>
    </xf>
    <xf numFmtId="0" fontId="6" fillId="0" borderId="42" xfId="62" applyFont="1" applyBorder="1" applyAlignment="1">
      <alignment horizontal="left"/>
      <protection/>
    </xf>
    <xf numFmtId="0" fontId="6" fillId="0" borderId="35" xfId="62" applyFont="1" applyBorder="1" applyAlignment="1">
      <alignment horizontal="left"/>
      <protection/>
    </xf>
    <xf numFmtId="0" fontId="2" fillId="0" borderId="37" xfId="62" applyFont="1" applyBorder="1" applyAlignment="1">
      <alignment horizontal="left"/>
      <protection/>
    </xf>
    <xf numFmtId="0" fontId="2" fillId="0" borderId="45" xfId="62" applyFont="1" applyBorder="1" applyAlignment="1">
      <alignment horizontal="left"/>
      <protection/>
    </xf>
    <xf numFmtId="0" fontId="2" fillId="0" borderId="38" xfId="62" applyFont="1" applyBorder="1" applyAlignment="1">
      <alignment horizontal="left"/>
      <protection/>
    </xf>
    <xf numFmtId="0" fontId="6" fillId="0" borderId="48" xfId="62" applyFont="1" applyBorder="1" applyAlignment="1">
      <alignment/>
      <protection/>
    </xf>
    <xf numFmtId="0" fontId="6" fillId="0" borderId="99" xfId="62" applyFont="1" applyBorder="1" applyAlignment="1">
      <alignment/>
      <protection/>
    </xf>
    <xf numFmtId="0" fontId="6" fillId="0" borderId="42" xfId="62" applyFont="1" applyBorder="1" applyAlignment="1">
      <alignment/>
      <protection/>
    </xf>
    <xf numFmtId="0" fontId="6" fillId="0" borderId="67" xfId="62" applyFont="1" applyBorder="1" applyAlignment="1">
      <alignment horizontal="left"/>
      <protection/>
    </xf>
    <xf numFmtId="0" fontId="6" fillId="0" borderId="26" xfId="62" applyFont="1" applyBorder="1" applyAlignment="1">
      <alignment horizontal="left"/>
      <protection/>
    </xf>
    <xf numFmtId="0" fontId="2" fillId="0" borderId="33" xfId="62" applyFont="1" applyBorder="1" applyAlignment="1">
      <alignment horizontal="left"/>
      <protection/>
    </xf>
    <xf numFmtId="0" fontId="2" fillId="0" borderId="45" xfId="62" applyFont="1" applyBorder="1" applyAlignment="1" quotePrefix="1">
      <alignment horizontal="left"/>
      <protection/>
    </xf>
    <xf numFmtId="0" fontId="0" fillId="0" borderId="99" xfId="0" applyBorder="1" applyAlignment="1">
      <alignment horizontal="left"/>
    </xf>
    <xf numFmtId="0" fontId="0" fillId="0" borderId="42" xfId="0" applyBorder="1" applyAlignment="1">
      <alignment horizontal="left"/>
    </xf>
    <xf numFmtId="0" fontId="6" fillId="0" borderId="44" xfId="62" applyFont="1" applyBorder="1" applyAlignment="1">
      <alignment horizontal="left"/>
      <protection/>
    </xf>
    <xf numFmtId="0" fontId="6" fillId="0" borderId="86" xfId="62" applyFont="1" applyBorder="1" applyAlignment="1">
      <alignment horizontal="left"/>
      <protection/>
    </xf>
    <xf numFmtId="0" fontId="6" fillId="0" borderId="40" xfId="62" applyFont="1" applyBorder="1" applyAlignment="1">
      <alignment horizontal="left"/>
      <protection/>
    </xf>
    <xf numFmtId="0" fontId="6" fillId="0" borderId="36" xfId="62" applyFont="1" applyBorder="1" applyAlignment="1">
      <alignment horizontal="left"/>
      <protection/>
    </xf>
    <xf numFmtId="0" fontId="6" fillId="0" borderId="46" xfId="62" applyFont="1" applyBorder="1" applyAlignment="1">
      <alignment horizontal="left"/>
      <protection/>
    </xf>
    <xf numFmtId="0" fontId="6" fillId="0" borderId="47" xfId="62" applyFont="1" applyBorder="1" applyAlignment="1">
      <alignment horizontal="left"/>
      <protection/>
    </xf>
    <xf numFmtId="0" fontId="6" fillId="0" borderId="39" xfId="62" applyFont="1" applyBorder="1" applyAlignment="1">
      <alignment horizontal="left"/>
      <protection/>
    </xf>
    <xf numFmtId="0" fontId="1" fillId="0" borderId="0" xfId="62" applyAlignment="1">
      <alignment horizontal="left"/>
      <protection/>
    </xf>
    <xf numFmtId="0" fontId="1" fillId="0" borderId="38" xfId="62" applyBorder="1" applyAlignment="1">
      <alignment horizontal="left"/>
      <protection/>
    </xf>
    <xf numFmtId="0" fontId="6" fillId="0" borderId="37" xfId="62" applyFont="1" applyBorder="1" applyAlignment="1">
      <alignment horizontal="left"/>
      <protection/>
    </xf>
    <xf numFmtId="0" fontId="2" fillId="0" borderId="45" xfId="63" applyFont="1" applyBorder="1" applyAlignment="1">
      <alignment horizontal="left"/>
      <protection/>
    </xf>
    <xf numFmtId="0" fontId="2" fillId="0" borderId="0" xfId="63" applyFont="1" applyBorder="1" applyAlignment="1">
      <alignment horizontal="left"/>
      <protection/>
    </xf>
    <xf numFmtId="0" fontId="2" fillId="0" borderId="38" xfId="63" applyFont="1" applyBorder="1" applyAlignment="1">
      <alignment horizontal="left"/>
      <protection/>
    </xf>
    <xf numFmtId="0" fontId="4" fillId="0" borderId="0" xfId="63" applyFont="1" applyAlignment="1">
      <alignment horizontal="right"/>
      <protection/>
    </xf>
    <xf numFmtId="0" fontId="5" fillId="0" borderId="0" xfId="63" applyFont="1" applyAlignment="1">
      <alignment horizontal="center"/>
      <protection/>
    </xf>
    <xf numFmtId="0" fontId="2" fillId="0" borderId="19" xfId="63" applyFont="1" applyBorder="1" applyAlignment="1">
      <alignment horizontal="right"/>
      <protection/>
    </xf>
    <xf numFmtId="0" fontId="6" fillId="0" borderId="26" xfId="63" applyFont="1" applyBorder="1" applyAlignment="1">
      <alignment horizontal="left"/>
      <protection/>
    </xf>
    <xf numFmtId="0" fontId="2" fillId="0" borderId="96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64" xfId="63" applyFont="1" applyBorder="1" applyAlignment="1">
      <alignment horizontal="center" vertical="center"/>
      <protection/>
    </xf>
    <xf numFmtId="0" fontId="2" fillId="0" borderId="26" xfId="63" applyFont="1" applyBorder="1" applyAlignment="1">
      <alignment horizontal="center" vertical="center"/>
      <protection/>
    </xf>
    <xf numFmtId="0" fontId="6" fillId="0" borderId="0" xfId="63" applyFont="1" applyBorder="1" applyAlignment="1">
      <alignment horizontal="left"/>
      <protection/>
    </xf>
    <xf numFmtId="0" fontId="6" fillId="0" borderId="38" xfId="63" applyFont="1" applyBorder="1" applyAlignment="1">
      <alignment horizontal="left"/>
      <protection/>
    </xf>
    <xf numFmtId="0" fontId="2" fillId="0" borderId="33" xfId="63" applyFont="1" applyBorder="1" applyAlignment="1">
      <alignment horizontal="left"/>
      <protection/>
    </xf>
    <xf numFmtId="0" fontId="6" fillId="0" borderId="67" xfId="63" applyFont="1" applyBorder="1" applyAlignment="1">
      <alignment horizontal="left"/>
      <protection/>
    </xf>
    <xf numFmtId="0" fontId="2" fillId="0" borderId="33" xfId="63" applyFont="1" applyBorder="1" applyAlignment="1">
      <alignment horizontal="left"/>
      <protection/>
    </xf>
    <xf numFmtId="0" fontId="2" fillId="0" borderId="45" xfId="63" applyFont="1" applyBorder="1" applyAlignment="1">
      <alignment horizontal="left"/>
      <protection/>
    </xf>
    <xf numFmtId="0" fontId="2" fillId="0" borderId="0" xfId="63" applyFont="1" applyBorder="1" applyAlignment="1">
      <alignment horizontal="left"/>
      <protection/>
    </xf>
    <xf numFmtId="0" fontId="2" fillId="0" borderId="38" xfId="63" applyFont="1" applyBorder="1" applyAlignment="1">
      <alignment horizontal="left"/>
      <protection/>
    </xf>
    <xf numFmtId="0" fontId="2" fillId="0" borderId="60" xfId="63" applyFont="1" applyBorder="1" applyAlignment="1">
      <alignment horizontal="center" vertical="center" wrapText="1"/>
      <protection/>
    </xf>
    <xf numFmtId="0" fontId="2" fillId="0" borderId="37" xfId="63" applyFont="1" applyBorder="1" applyAlignment="1">
      <alignment horizontal="left"/>
      <protection/>
    </xf>
    <xf numFmtId="0" fontId="6" fillId="0" borderId="43" xfId="63" applyFont="1" applyBorder="1" applyAlignment="1">
      <alignment/>
      <protection/>
    </xf>
    <xf numFmtId="0" fontId="6" fillId="0" borderId="100" xfId="63" applyFont="1" applyBorder="1" applyAlignment="1">
      <alignment/>
      <protection/>
    </xf>
    <xf numFmtId="0" fontId="6" fillId="0" borderId="101" xfId="63" applyFont="1" applyBorder="1" applyAlignment="1">
      <alignment/>
      <protection/>
    </xf>
    <xf numFmtId="0" fontId="6" fillId="0" borderId="76" xfId="63" applyFont="1" applyBorder="1" applyAlignment="1">
      <alignment/>
      <protection/>
    </xf>
    <xf numFmtId="0" fontId="0" fillId="0" borderId="102" xfId="0" applyBorder="1" applyAlignment="1">
      <alignment/>
    </xf>
    <xf numFmtId="0" fontId="0" fillId="0" borderId="103" xfId="0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0" fontId="25" fillId="0" borderId="104" xfId="0" applyFont="1" applyBorder="1" applyAlignment="1">
      <alignment horizontal="left"/>
    </xf>
    <xf numFmtId="0" fontId="25" fillId="0" borderId="52" xfId="0" applyFont="1" applyBorder="1" applyAlignment="1">
      <alignment horizontal="left"/>
    </xf>
    <xf numFmtId="0" fontId="25" fillId="0" borderId="105" xfId="0" applyFont="1" applyBorder="1" applyAlignment="1">
      <alignment horizontal="left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106" xfId="0" applyFont="1" applyBorder="1" applyAlignment="1">
      <alignment horizontal="left"/>
    </xf>
    <xf numFmtId="0" fontId="24" fillId="0" borderId="107" xfId="0" applyFont="1" applyBorder="1" applyAlignment="1">
      <alignment horizontal="left"/>
    </xf>
    <xf numFmtId="0" fontId="25" fillId="0" borderId="28" xfId="0" applyFont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5" fillId="0" borderId="41" xfId="0" applyFont="1" applyBorder="1" applyAlignment="1">
      <alignment horizontal="left"/>
    </xf>
    <xf numFmtId="0" fontId="0" fillId="0" borderId="0" xfId="0" applyAlignment="1">
      <alignment horizontal="right"/>
    </xf>
    <xf numFmtId="0" fontId="24" fillId="0" borderId="104" xfId="0" applyFont="1" applyBorder="1" applyAlignment="1">
      <alignment horizontal="left"/>
    </xf>
    <xf numFmtId="0" fontId="24" fillId="0" borderId="52" xfId="0" applyFont="1" applyBorder="1" applyAlignment="1">
      <alignment horizontal="left"/>
    </xf>
    <xf numFmtId="0" fontId="15" fillId="0" borderId="45" xfId="64" applyFont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17" fillId="0" borderId="45" xfId="64" applyFont="1" applyBorder="1" applyAlignment="1">
      <alignment horizontal="left"/>
      <protection/>
    </xf>
    <xf numFmtId="0" fontId="1" fillId="0" borderId="45" xfId="64" applyFont="1" applyBorder="1" applyAlignment="1">
      <alignment horizontal="left"/>
      <protection/>
    </xf>
    <xf numFmtId="49" fontId="2" fillId="0" borderId="108" xfId="64" applyNumberFormat="1" applyFont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14" fillId="0" borderId="109" xfId="64" applyFont="1" applyBorder="1" applyAlignment="1">
      <alignment horizontal="left"/>
      <protection/>
    </xf>
    <xf numFmtId="0" fontId="14" fillId="0" borderId="53" xfId="64" applyFont="1" applyBorder="1" applyAlignment="1">
      <alignment horizontal="left"/>
      <protection/>
    </xf>
    <xf numFmtId="0" fontId="14" fillId="0" borderId="110" xfId="64" applyFont="1" applyBorder="1" applyAlignment="1">
      <alignment horizontal="left"/>
      <protection/>
    </xf>
    <xf numFmtId="0" fontId="0" fillId="0" borderId="8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105" xfId="0" applyFont="1" applyBorder="1" applyAlignment="1">
      <alignment horizontal="left"/>
    </xf>
    <xf numFmtId="0" fontId="15" fillId="0" borderId="108" xfId="64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18" fillId="0" borderId="45" xfId="64" applyFont="1" applyBorder="1" applyAlignment="1">
      <alignment horizontal="left"/>
      <protection/>
    </xf>
    <xf numFmtId="0" fontId="0" fillId="0" borderId="0" xfId="0" applyFont="1" applyBorder="1" applyAlignment="1">
      <alignment/>
    </xf>
    <xf numFmtId="0" fontId="0" fillId="0" borderId="38" xfId="0" applyFont="1" applyBorder="1" applyAlignment="1">
      <alignment/>
    </xf>
    <xf numFmtId="169" fontId="7" fillId="0" borderId="37" xfId="64" applyNumberFormat="1" applyFont="1" applyBorder="1" applyAlignment="1">
      <alignment horizontal="right" wrapText="1"/>
      <protection/>
    </xf>
    <xf numFmtId="169" fontId="7" fillId="0" borderId="35" xfId="64" applyNumberFormat="1" applyFont="1" applyBorder="1" applyAlignment="1">
      <alignment horizontal="right"/>
      <protection/>
    </xf>
    <xf numFmtId="2" fontId="7" fillId="0" borderId="54" xfId="64" applyNumberFormat="1" applyFont="1" applyBorder="1" applyAlignment="1">
      <alignment horizontal="right"/>
      <protection/>
    </xf>
    <xf numFmtId="2" fontId="7" fillId="0" borderId="24" xfId="64" applyNumberFormat="1" applyFont="1" applyBorder="1" applyAlignment="1">
      <alignment horizontal="right"/>
      <protection/>
    </xf>
    <xf numFmtId="0" fontId="2" fillId="0" borderId="60" xfId="64" applyFont="1" applyBorder="1" applyAlignment="1">
      <alignment horizontal="center" vertical="center" wrapText="1"/>
      <protection/>
    </xf>
    <xf numFmtId="2" fontId="4" fillId="0" borderId="0" xfId="64" applyNumberFormat="1" applyFont="1" applyBorder="1" applyAlignment="1">
      <alignment horizontal="right"/>
      <protection/>
    </xf>
    <xf numFmtId="0" fontId="36" fillId="0" borderId="0" xfId="0" applyFont="1" applyAlignment="1">
      <alignment horizontal="right"/>
    </xf>
    <xf numFmtId="0" fontId="2" fillId="0" borderId="35" xfId="64" applyFont="1" applyBorder="1" applyAlignment="1">
      <alignment horizontal="center" vertical="center" wrapText="1"/>
      <protection/>
    </xf>
    <xf numFmtId="0" fontId="1" fillId="0" borderId="0" xfId="64" applyFont="1" applyBorder="1" applyAlignment="1">
      <alignment horizontal="left"/>
      <protection/>
    </xf>
    <xf numFmtId="0" fontId="1" fillId="0" borderId="0" xfId="64" applyAlignment="1">
      <alignment horizontal="left"/>
      <protection/>
    </xf>
    <xf numFmtId="0" fontId="4" fillId="0" borderId="99" xfId="64" applyFont="1" applyBorder="1" applyAlignment="1">
      <alignment horizontal="left"/>
      <protection/>
    </xf>
    <xf numFmtId="0" fontId="1" fillId="0" borderId="45" xfId="64" applyBorder="1" applyAlignment="1">
      <alignment horizontal="left"/>
      <protection/>
    </xf>
    <xf numFmtId="0" fontId="1" fillId="0" borderId="38" xfId="64" applyBorder="1" applyAlignment="1">
      <alignment horizontal="left"/>
      <protection/>
    </xf>
    <xf numFmtId="0" fontId="1" fillId="0" borderId="0" xfId="64" applyFont="1" applyAlignment="1">
      <alignment horizontal="left"/>
      <protection/>
    </xf>
    <xf numFmtId="0" fontId="1" fillId="0" borderId="0" xfId="64" applyBorder="1" applyAlignment="1">
      <alignment horizontal="left"/>
      <protection/>
    </xf>
    <xf numFmtId="0" fontId="2" fillId="0" borderId="33" xfId="64" applyFont="1" applyBorder="1" applyAlignment="1">
      <alignment horizontal="left"/>
      <protection/>
    </xf>
    <xf numFmtId="0" fontId="2" fillId="0" borderId="45" xfId="64" applyFont="1" applyBorder="1" applyAlignment="1">
      <alignment horizontal="left"/>
      <protection/>
    </xf>
    <xf numFmtId="0" fontId="5" fillId="0" borderId="0" xfId="64" applyFont="1" applyBorder="1" applyAlignment="1">
      <alignment horizontal="left"/>
      <protection/>
    </xf>
    <xf numFmtId="0" fontId="4" fillId="0" borderId="56" xfId="64" applyFont="1" applyBorder="1" applyAlignment="1">
      <alignment horizontal="left"/>
      <protection/>
    </xf>
    <xf numFmtId="0" fontId="4" fillId="0" borderId="19" xfId="64" applyFont="1" applyBorder="1" applyAlignment="1">
      <alignment horizontal="left"/>
      <protection/>
    </xf>
    <xf numFmtId="0" fontId="4" fillId="0" borderId="41" xfId="64" applyFont="1" applyBorder="1" applyAlignment="1">
      <alignment horizontal="left"/>
      <protection/>
    </xf>
    <xf numFmtId="0" fontId="19" fillId="0" borderId="45" xfId="64" applyFont="1" applyBorder="1" applyAlignment="1">
      <alignment horizontal="left"/>
      <protection/>
    </xf>
    <xf numFmtId="0" fontId="19" fillId="0" borderId="0" xfId="64" applyFont="1" applyBorder="1" applyAlignment="1">
      <alignment horizontal="left"/>
      <protection/>
    </xf>
    <xf numFmtId="0" fontId="19" fillId="0" borderId="38" xfId="64" applyFont="1" applyBorder="1" applyAlignment="1">
      <alignment horizontal="left"/>
      <protection/>
    </xf>
    <xf numFmtId="0" fontId="6" fillId="0" borderId="35" xfId="64" applyFont="1" applyBorder="1" applyAlignment="1">
      <alignment horizontal="left"/>
      <protection/>
    </xf>
    <xf numFmtId="0" fontId="15" fillId="0" borderId="0" xfId="64" applyFont="1" applyBorder="1" applyAlignment="1">
      <alignment horizontal="left"/>
      <protection/>
    </xf>
    <xf numFmtId="0" fontId="15" fillId="0" borderId="38" xfId="64" applyFont="1" applyBorder="1" applyAlignment="1">
      <alignment horizontal="left"/>
      <protection/>
    </xf>
    <xf numFmtId="0" fontId="1" fillId="0" borderId="38" xfId="64" applyFont="1" applyBorder="1" applyAlignment="1">
      <alignment horizontal="left"/>
      <protection/>
    </xf>
    <xf numFmtId="0" fontId="15" fillId="0" borderId="45" xfId="64" applyFont="1" applyBorder="1" applyAlignment="1">
      <alignment horizontal="left"/>
      <protection/>
    </xf>
    <xf numFmtId="0" fontId="15" fillId="0" borderId="0" xfId="64" applyFont="1" applyBorder="1" applyAlignment="1">
      <alignment horizontal="left"/>
      <protection/>
    </xf>
    <xf numFmtId="0" fontId="15" fillId="0" borderId="38" xfId="64" applyFont="1" applyBorder="1" applyAlignment="1">
      <alignment horizontal="left"/>
      <protection/>
    </xf>
    <xf numFmtId="0" fontId="10" fillId="0" borderId="44" xfId="64" applyFont="1" applyBorder="1" applyAlignment="1">
      <alignment horizontal="justify" vertical="center" wrapText="1"/>
      <protection/>
    </xf>
    <xf numFmtId="0" fontId="10" fillId="0" borderId="86" xfId="64" applyFont="1" applyBorder="1" applyAlignment="1">
      <alignment horizontal="justify" vertical="center" wrapText="1"/>
      <protection/>
    </xf>
    <xf numFmtId="0" fontId="10" fillId="0" borderId="40" xfId="64" applyFont="1" applyBorder="1" applyAlignment="1">
      <alignment horizontal="justify" vertical="center" wrapText="1"/>
      <protection/>
    </xf>
    <xf numFmtId="0" fontId="6" fillId="0" borderId="26" xfId="64" applyFont="1" applyBorder="1" applyAlignment="1">
      <alignment horizontal="left"/>
      <protection/>
    </xf>
    <xf numFmtId="0" fontId="4" fillId="0" borderId="0" xfId="64" applyFont="1" applyAlignment="1">
      <alignment horizontal="right"/>
      <protection/>
    </xf>
    <xf numFmtId="0" fontId="2" fillId="0" borderId="0" xfId="64" applyFont="1" applyBorder="1" applyAlignment="1">
      <alignment horizontal="right"/>
      <protection/>
    </xf>
    <xf numFmtId="0" fontId="5" fillId="0" borderId="0" xfId="64" applyFont="1" applyAlignment="1">
      <alignment horizontal="center"/>
      <protection/>
    </xf>
    <xf numFmtId="0" fontId="2" fillId="0" borderId="96" xfId="64" applyFont="1" applyBorder="1" applyAlignment="1">
      <alignment horizontal="center" vertical="center" wrapText="1"/>
      <protection/>
    </xf>
    <xf numFmtId="0" fontId="2" fillId="0" borderId="13" xfId="64" applyFont="1" applyBorder="1" applyAlignment="1">
      <alignment horizontal="center" vertical="center" wrapText="1"/>
      <protection/>
    </xf>
    <xf numFmtId="0" fontId="2" fillId="0" borderId="64" xfId="64" applyFont="1" applyBorder="1" applyAlignment="1">
      <alignment horizontal="center" vertical="center"/>
      <protection/>
    </xf>
    <xf numFmtId="0" fontId="2" fillId="0" borderId="26" xfId="64" applyFont="1" applyBorder="1" applyAlignment="1">
      <alignment horizontal="center" vertical="center"/>
      <protection/>
    </xf>
    <xf numFmtId="0" fontId="2" fillId="0" borderId="37" xfId="64" applyFont="1" applyBorder="1" applyAlignment="1">
      <alignment horizontal="left"/>
      <protection/>
    </xf>
    <xf numFmtId="0" fontId="2" fillId="0" borderId="46" xfId="64" applyFont="1" applyBorder="1" applyAlignment="1">
      <alignment horizontal="left"/>
      <protection/>
    </xf>
    <xf numFmtId="0" fontId="2" fillId="0" borderId="47" xfId="64" applyFont="1" applyBorder="1" applyAlignment="1">
      <alignment horizontal="left"/>
      <protection/>
    </xf>
    <xf numFmtId="0" fontId="2" fillId="0" borderId="39" xfId="64" applyFont="1" applyBorder="1" applyAlignment="1">
      <alignment horizontal="left"/>
      <protection/>
    </xf>
    <xf numFmtId="0" fontId="2" fillId="0" borderId="35" xfId="64" applyFont="1" applyBorder="1" applyAlignment="1">
      <alignment horizontal="left"/>
      <protection/>
    </xf>
    <xf numFmtId="0" fontId="6" fillId="0" borderId="44" xfId="64" applyFont="1" applyBorder="1" applyAlignment="1">
      <alignment horizontal="left"/>
      <protection/>
    </xf>
    <xf numFmtId="0" fontId="6" fillId="0" borderId="86" xfId="64" applyFont="1" applyBorder="1" applyAlignment="1">
      <alignment horizontal="left"/>
      <protection/>
    </xf>
    <xf numFmtId="0" fontId="6" fillId="0" borderId="40" xfId="64" applyFont="1" applyBorder="1" applyAlignment="1">
      <alignment horizontal="left"/>
      <protection/>
    </xf>
    <xf numFmtId="0" fontId="6" fillId="0" borderId="48" xfId="64" applyFont="1" applyBorder="1" applyAlignment="1">
      <alignment horizontal="left"/>
      <protection/>
    </xf>
    <xf numFmtId="0" fontId="6" fillId="0" borderId="99" xfId="64" applyFont="1" applyBorder="1" applyAlignment="1">
      <alignment horizontal="left"/>
      <protection/>
    </xf>
    <xf numFmtId="0" fontId="6" fillId="0" borderId="42" xfId="64" applyFont="1" applyBorder="1" applyAlignment="1">
      <alignment horizontal="left"/>
      <protection/>
    </xf>
    <xf numFmtId="0" fontId="2" fillId="0" borderId="48" xfId="64" applyFont="1" applyBorder="1" applyAlignment="1">
      <alignment horizontal="left"/>
      <protection/>
    </xf>
    <xf numFmtId="0" fontId="2" fillId="0" borderId="99" xfId="64" applyFont="1" applyBorder="1" applyAlignment="1">
      <alignment horizontal="left"/>
      <protection/>
    </xf>
    <xf numFmtId="0" fontId="2" fillId="0" borderId="42" xfId="64" applyFont="1" applyBorder="1" applyAlignment="1">
      <alignment horizontal="left"/>
      <protection/>
    </xf>
    <xf numFmtId="0" fontId="1" fillId="0" borderId="47" xfId="64" applyBorder="1" applyAlignment="1">
      <alignment horizontal="left"/>
      <protection/>
    </xf>
    <xf numFmtId="0" fontId="6" fillId="0" borderId="26" xfId="64" applyFont="1" applyBorder="1" applyAlignment="1">
      <alignment horizontal="left"/>
      <protection/>
    </xf>
    <xf numFmtId="0" fontId="6" fillId="0" borderId="48" xfId="64" applyFont="1" applyBorder="1" applyAlignment="1">
      <alignment/>
      <protection/>
    </xf>
    <xf numFmtId="0" fontId="6" fillId="0" borderId="99" xfId="64" applyFont="1" applyBorder="1" applyAlignment="1">
      <alignment/>
      <protection/>
    </xf>
    <xf numFmtId="0" fontId="6" fillId="0" borderId="42" xfId="64" applyFont="1" applyBorder="1" applyAlignment="1">
      <alignment/>
      <protection/>
    </xf>
    <xf numFmtId="0" fontId="2" fillId="0" borderId="0" xfId="64" applyFont="1" applyBorder="1" applyAlignment="1">
      <alignment horizontal="left"/>
      <protection/>
    </xf>
    <xf numFmtId="0" fontId="2" fillId="0" borderId="38" xfId="64" applyFont="1" applyBorder="1" applyAlignment="1">
      <alignment horizontal="left"/>
      <protection/>
    </xf>
    <xf numFmtId="0" fontId="17" fillId="0" borderId="0" xfId="64" applyFont="1" applyBorder="1" applyAlignment="1">
      <alignment horizontal="left"/>
      <protection/>
    </xf>
    <xf numFmtId="0" fontId="17" fillId="0" borderId="38" xfId="64" applyFont="1" applyBorder="1" applyAlignment="1">
      <alignment horizontal="left"/>
      <protection/>
    </xf>
    <xf numFmtId="0" fontId="15" fillId="0" borderId="45" xfId="64" applyFont="1" applyBorder="1" applyAlignment="1">
      <alignment horizontal="center"/>
      <protection/>
    </xf>
    <xf numFmtId="0" fontId="18" fillId="0" borderId="0" xfId="64" applyFont="1" applyBorder="1" applyAlignment="1">
      <alignment horizontal="left"/>
      <protection/>
    </xf>
    <xf numFmtId="0" fontId="18" fillId="0" borderId="38" xfId="64" applyFont="1" applyBorder="1" applyAlignment="1">
      <alignment horizontal="left"/>
      <protection/>
    </xf>
    <xf numFmtId="0" fontId="18" fillId="0" borderId="111" xfId="64" applyFont="1" applyBorder="1" applyAlignment="1">
      <alignment horizontal="left"/>
      <protection/>
    </xf>
    <xf numFmtId="0" fontId="18" fillId="0" borderId="94" xfId="64" applyFont="1" applyBorder="1" applyAlignment="1">
      <alignment horizontal="left"/>
      <protection/>
    </xf>
    <xf numFmtId="0" fontId="18" fillId="0" borderId="112" xfId="64" applyFont="1" applyBorder="1" applyAlignment="1">
      <alignment horizontal="left"/>
      <protection/>
    </xf>
    <xf numFmtId="0" fontId="15" fillId="0" borderId="56" xfId="64" applyFont="1" applyBorder="1" applyAlignment="1">
      <alignment horizontal="left"/>
      <protection/>
    </xf>
    <xf numFmtId="0" fontId="15" fillId="0" borderId="19" xfId="64" applyFont="1" applyBorder="1" applyAlignment="1">
      <alignment horizontal="left"/>
      <protection/>
    </xf>
    <xf numFmtId="0" fontId="15" fillId="0" borderId="41" xfId="64" applyFont="1" applyBorder="1" applyAlignment="1">
      <alignment horizontal="left"/>
      <protection/>
    </xf>
    <xf numFmtId="0" fontId="2" fillId="0" borderId="44" xfId="64" applyFont="1" applyBorder="1" applyAlignment="1">
      <alignment horizontal="left"/>
      <protection/>
    </xf>
    <xf numFmtId="0" fontId="2" fillId="0" borderId="86" xfId="64" applyFont="1" applyBorder="1" applyAlignment="1">
      <alignment horizontal="left"/>
      <protection/>
    </xf>
    <xf numFmtId="0" fontId="2" fillId="0" borderId="40" xfId="64" applyFont="1" applyBorder="1" applyAlignment="1">
      <alignment horizontal="left"/>
      <protection/>
    </xf>
    <xf numFmtId="0" fontId="6" fillId="0" borderId="109" xfId="64" applyFont="1" applyBorder="1" applyAlignment="1">
      <alignment horizontal="left"/>
      <protection/>
    </xf>
    <xf numFmtId="0" fontId="6" fillId="0" borderId="53" xfId="64" applyFont="1" applyBorder="1" applyAlignment="1">
      <alignment horizontal="left"/>
      <protection/>
    </xf>
    <xf numFmtId="0" fontId="6" fillId="0" borderId="110" xfId="64" applyFont="1" applyBorder="1" applyAlignment="1">
      <alignment horizontal="left"/>
      <protection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39" xfId="0" applyBorder="1" applyAlignment="1">
      <alignment horizontal="left"/>
    </xf>
    <xf numFmtId="0" fontId="6" fillId="0" borderId="44" xfId="64" applyFont="1" applyBorder="1" applyAlignment="1">
      <alignment horizontal="left"/>
      <protection/>
    </xf>
    <xf numFmtId="0" fontId="6" fillId="0" borderId="86" xfId="64" applyFont="1" applyBorder="1" applyAlignment="1">
      <alignment horizontal="left"/>
      <protection/>
    </xf>
    <xf numFmtId="0" fontId="6" fillId="0" borderId="40" xfId="64" applyFont="1" applyBorder="1" applyAlignment="1">
      <alignment horizontal="left"/>
      <protection/>
    </xf>
    <xf numFmtId="0" fontId="6" fillId="0" borderId="46" xfId="64" applyFont="1" applyBorder="1" applyAlignment="1">
      <alignment horizontal="left"/>
      <protection/>
    </xf>
    <xf numFmtId="0" fontId="6" fillId="0" borderId="47" xfId="64" applyFont="1" applyBorder="1" applyAlignment="1">
      <alignment horizontal="left"/>
      <protection/>
    </xf>
    <xf numFmtId="0" fontId="6" fillId="0" borderId="39" xfId="64" applyFont="1" applyBorder="1" applyAlignment="1">
      <alignment horizontal="left"/>
      <protection/>
    </xf>
    <xf numFmtId="0" fontId="6" fillId="0" borderId="44" xfId="64" applyFont="1" applyBorder="1" applyAlignment="1">
      <alignment horizontal="left"/>
      <protection/>
    </xf>
    <xf numFmtId="0" fontId="6" fillId="0" borderId="29" xfId="64" applyFont="1" applyBorder="1" applyAlignment="1">
      <alignment horizontal="left"/>
      <protection/>
    </xf>
    <xf numFmtId="0" fontId="15" fillId="0" borderId="0" xfId="64" applyFont="1" applyBorder="1" applyAlignment="1">
      <alignment horizontal="center"/>
      <protection/>
    </xf>
    <xf numFmtId="0" fontId="15" fillId="0" borderId="38" xfId="64" applyFont="1" applyBorder="1" applyAlignment="1">
      <alignment horizontal="center"/>
      <protection/>
    </xf>
    <xf numFmtId="0" fontId="15" fillId="0" borderId="45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38" xfId="0" applyFont="1" applyBorder="1" applyAlignment="1">
      <alignment horizontal="left"/>
    </xf>
    <xf numFmtId="0" fontId="15" fillId="0" borderId="27" xfId="0" applyFont="1" applyBorder="1" applyAlignment="1">
      <alignment horizontal="center"/>
    </xf>
    <xf numFmtId="0" fontId="17" fillId="0" borderId="45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38" xfId="0" applyFont="1" applyBorder="1" applyAlignment="1">
      <alignment horizontal="lef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5" fillId="0" borderId="26" xfId="0" applyFont="1" applyBorder="1" applyAlignment="1">
      <alignment horizontal="center"/>
    </xf>
    <xf numFmtId="0" fontId="15" fillId="0" borderId="26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15" fillId="0" borderId="41" xfId="0" applyFont="1" applyBorder="1" applyAlignment="1">
      <alignment horizontal="left"/>
    </xf>
    <xf numFmtId="0" fontId="26" fillId="0" borderId="45" xfId="65" applyFont="1" applyBorder="1" applyAlignment="1">
      <alignment horizontal="left"/>
      <protection/>
    </xf>
    <xf numFmtId="0" fontId="15" fillId="0" borderId="56" xfId="65" applyFont="1" applyBorder="1" applyAlignment="1">
      <alignment horizontal="left"/>
      <protection/>
    </xf>
    <xf numFmtId="0" fontId="15" fillId="0" borderId="19" xfId="65" applyFont="1" applyBorder="1" applyAlignment="1">
      <alignment horizontal="left"/>
      <protection/>
    </xf>
    <xf numFmtId="0" fontId="15" fillId="0" borderId="41" xfId="65" applyFont="1" applyBorder="1" applyAlignment="1">
      <alignment horizontal="left"/>
      <protection/>
    </xf>
    <xf numFmtId="0" fontId="15" fillId="0" borderId="45" xfId="65" applyFont="1" applyBorder="1" applyAlignment="1">
      <alignment horizontal="left"/>
      <protection/>
    </xf>
    <xf numFmtId="0" fontId="15" fillId="0" borderId="0" xfId="65" applyFont="1" applyBorder="1" applyAlignment="1">
      <alignment horizontal="left"/>
      <protection/>
    </xf>
    <xf numFmtId="0" fontId="15" fillId="0" borderId="38" xfId="65" applyFont="1" applyBorder="1" applyAlignment="1">
      <alignment horizontal="left"/>
      <protection/>
    </xf>
    <xf numFmtId="0" fontId="17" fillId="0" borderId="45" xfId="65" applyFont="1" applyBorder="1" applyAlignment="1">
      <alignment horizontal="left"/>
      <protection/>
    </xf>
    <xf numFmtId="0" fontId="17" fillId="0" borderId="0" xfId="65" applyFont="1" applyBorder="1" applyAlignment="1">
      <alignment horizontal="left"/>
      <protection/>
    </xf>
    <xf numFmtId="0" fontId="17" fillId="0" borderId="38" xfId="65" applyFont="1" applyBorder="1" applyAlignment="1">
      <alignment horizontal="left"/>
      <protection/>
    </xf>
    <xf numFmtId="0" fontId="26" fillId="0" borderId="0" xfId="65" applyFont="1" applyBorder="1" applyAlignment="1">
      <alignment horizontal="left"/>
      <protection/>
    </xf>
    <xf numFmtId="0" fontId="26" fillId="0" borderId="38" xfId="65" applyFont="1" applyBorder="1" applyAlignment="1">
      <alignment horizontal="left"/>
      <protection/>
    </xf>
    <xf numFmtId="0" fontId="15" fillId="0" borderId="45" xfId="65" applyFont="1" applyBorder="1" applyAlignment="1">
      <alignment horizontal="left"/>
      <protection/>
    </xf>
    <xf numFmtId="0" fontId="1" fillId="0" borderId="45" xfId="65" applyBorder="1" applyAlignment="1">
      <alignment/>
      <protection/>
    </xf>
    <xf numFmtId="0" fontId="15" fillId="0" borderId="45" xfId="65" applyFont="1" applyBorder="1" applyAlignment="1">
      <alignment horizontal="center"/>
      <protection/>
    </xf>
    <xf numFmtId="0" fontId="15" fillId="0" borderId="0" xfId="65" applyFont="1" applyBorder="1" applyAlignment="1">
      <alignment horizontal="center"/>
      <protection/>
    </xf>
    <xf numFmtId="0" fontId="15" fillId="0" borderId="38" xfId="65" applyFont="1" applyBorder="1" applyAlignment="1">
      <alignment horizontal="center"/>
      <protection/>
    </xf>
    <xf numFmtId="2" fontId="36" fillId="0" borderId="0" xfId="0" applyNumberFormat="1" applyFont="1" applyBorder="1" applyAlignment="1">
      <alignment horizontal="right"/>
    </xf>
    <xf numFmtId="0" fontId="36" fillId="0" borderId="0" xfId="0" applyFont="1" applyAlignment="1">
      <alignment/>
    </xf>
    <xf numFmtId="0" fontId="26" fillId="0" borderId="45" xfId="65" applyFont="1" applyBorder="1" applyAlignment="1">
      <alignment horizontal="left"/>
      <protection/>
    </xf>
    <xf numFmtId="0" fontId="26" fillId="0" borderId="0" xfId="65" applyFont="1" applyBorder="1" applyAlignment="1">
      <alignment horizontal="left"/>
      <protection/>
    </xf>
    <xf numFmtId="0" fontId="26" fillId="0" borderId="38" xfId="65" applyFont="1" applyBorder="1" applyAlignment="1">
      <alignment horizontal="left"/>
      <protection/>
    </xf>
    <xf numFmtId="0" fontId="17" fillId="0" borderId="45" xfId="65" applyFont="1" applyBorder="1" applyAlignment="1">
      <alignment horizontal="left"/>
      <protection/>
    </xf>
    <xf numFmtId="0" fontId="17" fillId="0" borderId="0" xfId="65" applyFont="1" applyBorder="1" applyAlignment="1">
      <alignment horizontal="left"/>
      <protection/>
    </xf>
    <xf numFmtId="0" fontId="17" fillId="0" borderId="38" xfId="65" applyFont="1" applyBorder="1" applyAlignment="1">
      <alignment horizontal="left"/>
      <protection/>
    </xf>
    <xf numFmtId="0" fontId="26" fillId="0" borderId="109" xfId="65" applyFont="1" applyBorder="1" applyAlignment="1">
      <alignment horizontal="left"/>
      <protection/>
    </xf>
    <xf numFmtId="0" fontId="26" fillId="0" borderId="53" xfId="65" applyFont="1" applyBorder="1" applyAlignment="1">
      <alignment horizontal="left"/>
      <protection/>
    </xf>
    <xf numFmtId="0" fontId="26" fillId="0" borderId="110" xfId="65" applyFont="1" applyBorder="1" applyAlignment="1">
      <alignment horizontal="left"/>
      <protection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41" xfId="0" applyBorder="1" applyAlignment="1">
      <alignment horizontal="left"/>
    </xf>
    <xf numFmtId="0" fontId="15" fillId="0" borderId="53" xfId="65" applyFont="1" applyBorder="1" applyAlignment="1">
      <alignment horizontal="left"/>
      <protection/>
    </xf>
    <xf numFmtId="0" fontId="0" fillId="0" borderId="53" xfId="0" applyBorder="1" applyAlignment="1">
      <alignment horizontal="left"/>
    </xf>
    <xf numFmtId="0" fontId="15" fillId="0" borderId="45" xfId="65" applyFont="1" applyBorder="1" applyAlignment="1">
      <alignment horizontal="left"/>
      <protection/>
    </xf>
    <xf numFmtId="0" fontId="0" fillId="0" borderId="0" xfId="0" applyFont="1" applyAlignment="1">
      <alignment horizontal="left"/>
    </xf>
    <xf numFmtId="0" fontId="0" fillId="0" borderId="38" xfId="0" applyFont="1" applyBorder="1" applyAlignment="1">
      <alignment horizontal="left"/>
    </xf>
    <xf numFmtId="0" fontId="15" fillId="0" borderId="53" xfId="65" applyFont="1" applyBorder="1" applyAlignment="1">
      <alignment horizontal="center"/>
      <protection/>
    </xf>
    <xf numFmtId="0" fontId="15" fillId="0" borderId="19" xfId="65" applyFont="1" applyBorder="1" applyAlignment="1">
      <alignment horizontal="center"/>
      <protection/>
    </xf>
    <xf numFmtId="0" fontId="0" fillId="0" borderId="19" xfId="0" applyBorder="1" applyAlignment="1">
      <alignment horizontal="center"/>
    </xf>
    <xf numFmtId="0" fontId="26" fillId="0" borderId="45" xfId="65" applyFont="1" applyBorder="1" applyAlignment="1">
      <alignment horizontal="left" wrapText="1"/>
      <protection/>
    </xf>
    <xf numFmtId="0" fontId="16" fillId="0" borderId="109" xfId="65" applyFont="1" applyBorder="1" applyAlignment="1">
      <alignment horizontal="center" vertical="center" wrapText="1"/>
      <protection/>
    </xf>
    <xf numFmtId="0" fontId="16" fillId="0" borderId="53" xfId="65" applyFont="1" applyBorder="1" applyAlignment="1">
      <alignment horizontal="center" vertical="center" wrapText="1"/>
      <protection/>
    </xf>
    <xf numFmtId="0" fontId="16" fillId="0" borderId="110" xfId="65" applyFont="1" applyBorder="1" applyAlignment="1">
      <alignment horizontal="center" vertical="center" wrapText="1"/>
      <protection/>
    </xf>
    <xf numFmtId="0" fontId="16" fillId="0" borderId="46" xfId="65" applyFont="1" applyBorder="1" applyAlignment="1">
      <alignment horizontal="center" vertical="center" wrapText="1"/>
      <protection/>
    </xf>
    <xf numFmtId="0" fontId="16" fillId="0" borderId="47" xfId="65" applyFont="1" applyBorder="1" applyAlignment="1">
      <alignment horizontal="center" vertical="center" wrapText="1"/>
      <protection/>
    </xf>
    <xf numFmtId="0" fontId="16" fillId="0" borderId="39" xfId="65" applyFont="1" applyBorder="1" applyAlignment="1">
      <alignment horizontal="center" vertical="center" wrapText="1"/>
      <protection/>
    </xf>
    <xf numFmtId="0" fontId="15" fillId="0" borderId="27" xfId="65" applyFont="1" applyBorder="1" applyAlignment="1">
      <alignment horizontal="center"/>
      <protection/>
    </xf>
    <xf numFmtId="0" fontId="13" fillId="0" borderId="0" xfId="65" applyFont="1" applyAlignment="1">
      <alignment horizontal="right"/>
      <protection/>
    </xf>
    <xf numFmtId="0" fontId="15" fillId="0" borderId="0" xfId="65" applyFont="1" applyBorder="1" applyAlignment="1">
      <alignment horizontal="right"/>
      <protection/>
    </xf>
    <xf numFmtId="0" fontId="14" fillId="0" borderId="0" xfId="65" applyFont="1" applyAlignment="1">
      <alignment horizontal="center"/>
      <protection/>
    </xf>
    <xf numFmtId="0" fontId="14" fillId="0" borderId="0" xfId="65" applyFont="1" applyAlignment="1">
      <alignment horizontal="center" wrapText="1"/>
      <protection/>
    </xf>
    <xf numFmtId="0" fontId="15" fillId="0" borderId="108" xfId="6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15" fillId="0" borderId="26" xfId="65" applyFont="1" applyBorder="1" applyAlignment="1">
      <alignment horizontal="center"/>
      <protection/>
    </xf>
    <xf numFmtId="0" fontId="2" fillId="0" borderId="60" xfId="66" applyFont="1" applyBorder="1" applyAlignment="1">
      <alignment horizontal="center" vertical="center" wrapText="1"/>
      <protection/>
    </xf>
    <xf numFmtId="0" fontId="2" fillId="0" borderId="33" xfId="66" applyFont="1" applyBorder="1" applyAlignment="1">
      <alignment horizontal="center" vertical="center" wrapText="1"/>
      <protection/>
    </xf>
    <xf numFmtId="0" fontId="2" fillId="0" borderId="35" xfId="66" applyFont="1" applyBorder="1" applyAlignment="1">
      <alignment horizontal="center" vertical="center" wrapText="1"/>
      <protection/>
    </xf>
    <xf numFmtId="0" fontId="2" fillId="0" borderId="109" xfId="66" applyFont="1" applyBorder="1" applyAlignment="1">
      <alignment horizontal="center" vertical="center" wrapText="1"/>
      <protection/>
    </xf>
    <xf numFmtId="0" fontId="2" fillId="0" borderId="25" xfId="66" applyFont="1" applyBorder="1" applyAlignment="1">
      <alignment horizontal="center" vertical="center" wrapText="1"/>
      <protection/>
    </xf>
    <xf numFmtId="0" fontId="2" fillId="0" borderId="24" xfId="66" applyFont="1" applyBorder="1" applyAlignment="1">
      <alignment horizontal="center" vertical="center" wrapText="1"/>
      <protection/>
    </xf>
    <xf numFmtId="0" fontId="4" fillId="0" borderId="0" xfId="66" applyFont="1" applyAlignment="1">
      <alignment horizontal="right"/>
      <protection/>
    </xf>
    <xf numFmtId="0" fontId="5" fillId="0" borderId="0" xfId="66" applyFont="1" applyAlignment="1">
      <alignment horizontal="center"/>
      <protection/>
    </xf>
    <xf numFmtId="0" fontId="2" fillId="0" borderId="19" xfId="66" applyFont="1" applyBorder="1" applyAlignment="1">
      <alignment horizontal="center"/>
      <protection/>
    </xf>
    <xf numFmtId="0" fontId="2" fillId="0" borderId="0" xfId="66" applyFont="1" applyBorder="1" applyAlignment="1">
      <alignment horizontal="center"/>
      <protection/>
    </xf>
    <xf numFmtId="0" fontId="2" fillId="0" borderId="108" xfId="66" applyFont="1" applyBorder="1" applyAlignment="1">
      <alignment horizontal="center" vertical="center" wrapText="1"/>
      <protection/>
    </xf>
    <xf numFmtId="0" fontId="2" fillId="0" borderId="15" xfId="66" applyFont="1" applyBorder="1" applyAlignment="1">
      <alignment horizontal="center" vertical="center" wrapText="1"/>
      <protection/>
    </xf>
    <xf numFmtId="0" fontId="2" fillId="0" borderId="12" xfId="66" applyFont="1" applyBorder="1" applyAlignment="1">
      <alignment horizontal="center" vertical="center" wrapText="1"/>
      <protection/>
    </xf>
    <xf numFmtId="0" fontId="29" fillId="0" borderId="45" xfId="67" applyFont="1" applyBorder="1" applyAlignment="1">
      <alignment horizontal="left"/>
      <protection/>
    </xf>
    <xf numFmtId="0" fontId="29" fillId="0" borderId="0" xfId="67" applyFont="1" applyBorder="1" applyAlignment="1">
      <alignment horizontal="left"/>
      <protection/>
    </xf>
    <xf numFmtId="0" fontId="29" fillId="0" borderId="38" xfId="67" applyFont="1" applyBorder="1" applyAlignment="1">
      <alignment horizontal="left"/>
      <protection/>
    </xf>
    <xf numFmtId="0" fontId="13" fillId="0" borderId="0" xfId="67" applyFont="1" applyAlignment="1">
      <alignment horizontal="center"/>
      <protection/>
    </xf>
    <xf numFmtId="0" fontId="15" fillId="0" borderId="60" xfId="67" applyFont="1" applyBorder="1" applyAlignment="1">
      <alignment horizontal="center" vertical="center" wrapText="1"/>
      <protection/>
    </xf>
    <xf numFmtId="0" fontId="15" fillId="0" borderId="33" xfId="67" applyFont="1" applyBorder="1" applyAlignment="1">
      <alignment horizontal="center" vertical="center" wrapText="1"/>
      <protection/>
    </xf>
    <xf numFmtId="0" fontId="15" fillId="0" borderId="62" xfId="67" applyFont="1" applyBorder="1" applyAlignment="1">
      <alignment horizontal="center" vertical="center" wrapText="1"/>
      <protection/>
    </xf>
    <xf numFmtId="0" fontId="15" fillId="0" borderId="25" xfId="67" applyFont="1" applyBorder="1" applyAlignment="1">
      <alignment horizontal="center" vertical="center" wrapText="1"/>
      <protection/>
    </xf>
    <xf numFmtId="0" fontId="15" fillId="0" borderId="60" xfId="67" applyFont="1" applyBorder="1" applyAlignment="1">
      <alignment horizontal="center" vertical="center"/>
      <protection/>
    </xf>
    <xf numFmtId="0" fontId="15" fillId="0" borderId="33" xfId="67" applyFont="1" applyBorder="1" applyAlignment="1">
      <alignment horizontal="center" vertical="center"/>
      <protection/>
    </xf>
    <xf numFmtId="0" fontId="14" fillId="0" borderId="0" xfId="67" applyFont="1" applyAlignment="1">
      <alignment horizontal="center" wrapText="1"/>
      <protection/>
    </xf>
    <xf numFmtId="0" fontId="14" fillId="0" borderId="0" xfId="67" applyFont="1" applyAlignment="1">
      <alignment horizontal="center"/>
      <protection/>
    </xf>
    <xf numFmtId="0" fontId="29" fillId="0" borderId="19" xfId="67" applyFont="1" applyBorder="1" applyAlignment="1">
      <alignment horizontal="right"/>
      <protection/>
    </xf>
    <xf numFmtId="0" fontId="12" fillId="0" borderId="19" xfId="67" applyFont="1" applyBorder="1" applyAlignment="1">
      <alignment horizontal="right"/>
      <protection/>
    </xf>
    <xf numFmtId="0" fontId="15" fillId="0" borderId="108" xfId="67" applyFont="1" applyBorder="1" applyAlignment="1">
      <alignment horizontal="center" vertical="center" wrapText="1"/>
      <protection/>
    </xf>
    <xf numFmtId="0" fontId="15" fillId="0" borderId="15" xfId="67" applyFont="1" applyBorder="1" applyAlignment="1">
      <alignment horizontal="center" vertical="center" wrapText="1"/>
      <protection/>
    </xf>
    <xf numFmtId="0" fontId="30" fillId="0" borderId="58" xfId="67" applyFont="1" applyBorder="1" applyAlignment="1">
      <alignment horizontal="left" wrapText="1"/>
      <protection/>
    </xf>
    <xf numFmtId="0" fontId="30" fillId="0" borderId="58" xfId="67" applyFont="1" applyBorder="1" applyAlignment="1">
      <alignment horizontal="left"/>
      <protection/>
    </xf>
    <xf numFmtId="0" fontId="15" fillId="0" borderId="26" xfId="67" applyFont="1" applyBorder="1" applyAlignment="1">
      <alignment horizontal="center"/>
      <protection/>
    </xf>
    <xf numFmtId="0" fontId="28" fillId="0" borderId="33" xfId="67" applyFont="1" applyBorder="1" applyAlignment="1">
      <alignment horizontal="left"/>
      <protection/>
    </xf>
    <xf numFmtId="0" fontId="28" fillId="0" borderId="63" xfId="67" applyFont="1" applyBorder="1" applyAlignment="1">
      <alignment horizontal="left"/>
      <protection/>
    </xf>
    <xf numFmtId="0" fontId="29" fillId="0" borderId="45" xfId="67" applyFont="1" applyBorder="1" applyAlignment="1">
      <alignment horizontal="left" wrapText="1"/>
      <protection/>
    </xf>
    <xf numFmtId="0" fontId="29" fillId="0" borderId="114" xfId="67" applyFont="1" applyBorder="1" applyAlignment="1">
      <alignment horizontal="left"/>
      <protection/>
    </xf>
    <xf numFmtId="0" fontId="29" fillId="0" borderId="115" xfId="67" applyFont="1" applyBorder="1" applyAlignment="1">
      <alignment horizontal="left"/>
      <protection/>
    </xf>
    <xf numFmtId="0" fontId="29" fillId="0" borderId="116" xfId="67" applyFont="1" applyBorder="1" applyAlignment="1">
      <alignment horizontal="left"/>
      <protection/>
    </xf>
    <xf numFmtId="0" fontId="29" fillId="0" borderId="45" xfId="67" applyFont="1" applyBorder="1" applyAlignment="1">
      <alignment horizontal="left"/>
      <protection/>
    </xf>
    <xf numFmtId="0" fontId="29" fillId="0" borderId="46" xfId="67" applyFont="1" applyBorder="1" applyAlignment="1">
      <alignment horizontal="left"/>
      <protection/>
    </xf>
    <xf numFmtId="0" fontId="29" fillId="0" borderId="47" xfId="67" applyFont="1" applyBorder="1" applyAlignment="1">
      <alignment horizontal="left"/>
      <protection/>
    </xf>
    <xf numFmtId="0" fontId="29" fillId="0" borderId="39" xfId="67" applyFont="1" applyBorder="1" applyAlignment="1">
      <alignment horizontal="left"/>
      <protection/>
    </xf>
    <xf numFmtId="0" fontId="0" fillId="0" borderId="115" xfId="0" applyBorder="1" applyAlignment="1">
      <alignment horizontal="left"/>
    </xf>
    <xf numFmtId="0" fontId="0" fillId="0" borderId="116" xfId="0" applyBorder="1" applyAlignment="1">
      <alignment horizontal="left"/>
    </xf>
    <xf numFmtId="0" fontId="15" fillId="0" borderId="96" xfId="68" applyFont="1" applyBorder="1" applyAlignment="1">
      <alignment horizontal="center" vertical="center" wrapText="1"/>
      <protection/>
    </xf>
    <xf numFmtId="0" fontId="15" fillId="0" borderId="13" xfId="68" applyFont="1" applyBorder="1" applyAlignment="1">
      <alignment horizontal="center" vertical="center" wrapText="1"/>
      <protection/>
    </xf>
    <xf numFmtId="0" fontId="15" fillId="0" borderId="64" xfId="68" applyFont="1" applyBorder="1" applyAlignment="1">
      <alignment horizontal="center" vertical="center" wrapText="1"/>
      <protection/>
    </xf>
    <xf numFmtId="0" fontId="15" fillId="0" borderId="26" xfId="68" applyFont="1" applyBorder="1" applyAlignment="1">
      <alignment horizontal="center" vertical="center" wrapText="1"/>
      <protection/>
    </xf>
    <xf numFmtId="0" fontId="15" fillId="0" borderId="31" xfId="68" applyFont="1" applyBorder="1" applyAlignment="1">
      <alignment horizontal="center" vertical="center" wrapText="1"/>
      <protection/>
    </xf>
    <xf numFmtId="0" fontId="15" fillId="0" borderId="22" xfId="68" applyFont="1" applyBorder="1" applyAlignment="1">
      <alignment horizontal="center" vertical="center" wrapText="1"/>
      <protection/>
    </xf>
    <xf numFmtId="0" fontId="13" fillId="0" borderId="0" xfId="68" applyFont="1" applyAlignment="1">
      <alignment horizontal="right"/>
      <protection/>
    </xf>
    <xf numFmtId="0" fontId="14" fillId="0" borderId="0" xfId="68" applyFont="1" applyAlignment="1">
      <alignment horizontal="center"/>
      <protection/>
    </xf>
    <xf numFmtId="0" fontId="15" fillId="0" borderId="19" xfId="68" applyFont="1" applyBorder="1" applyAlignment="1">
      <alignment horizontal="right"/>
      <protection/>
    </xf>
    <xf numFmtId="4" fontId="12" fillId="0" borderId="97" xfId="68" applyNumberFormat="1" applyFont="1" applyBorder="1" applyAlignment="1" quotePrefix="1">
      <alignment horizontal="center"/>
      <protection/>
    </xf>
    <xf numFmtId="4" fontId="12" fillId="0" borderId="98" xfId="68" applyNumberFormat="1" applyFont="1" applyBorder="1" applyAlignment="1">
      <alignment horizontal="center"/>
      <protection/>
    </xf>
    <xf numFmtId="4" fontId="12" fillId="0" borderId="65" xfId="68" applyNumberFormat="1" applyFont="1" applyBorder="1" applyAlignment="1">
      <alignment horizontal="center"/>
      <protection/>
    </xf>
    <xf numFmtId="4" fontId="12" fillId="0" borderId="44" xfId="68" applyNumberFormat="1" applyFont="1" applyBorder="1" applyAlignment="1" quotePrefix="1">
      <alignment horizontal="center" vertical="center" wrapText="1"/>
      <protection/>
    </xf>
    <xf numFmtId="4" fontId="12" fillId="0" borderId="86" xfId="68" applyNumberFormat="1" applyFont="1" applyBorder="1" applyAlignment="1">
      <alignment horizontal="center" vertical="center"/>
      <protection/>
    </xf>
    <xf numFmtId="4" fontId="12" fillId="0" borderId="87" xfId="68" applyNumberFormat="1" applyFont="1" applyBorder="1" applyAlignment="1">
      <alignment horizontal="center" vertical="center"/>
      <protection/>
    </xf>
    <xf numFmtId="4" fontId="12" fillId="0" borderId="97" xfId="68" applyNumberFormat="1" applyFont="1" applyBorder="1" applyAlignment="1" quotePrefix="1">
      <alignment horizontal="center" vertical="center"/>
      <protection/>
    </xf>
    <xf numFmtId="4" fontId="12" fillId="0" borderId="98" xfId="68" applyNumberFormat="1" applyFont="1" applyBorder="1" applyAlignment="1">
      <alignment horizontal="center" vertical="center"/>
      <protection/>
    </xf>
    <xf numFmtId="4" fontId="12" fillId="0" borderId="65" xfId="68" applyNumberFormat="1" applyFont="1" applyBorder="1" applyAlignment="1">
      <alignment horizontal="center" vertical="center"/>
      <protection/>
    </xf>
    <xf numFmtId="0" fontId="15" fillId="0" borderId="44" xfId="68" applyFont="1" applyBorder="1" applyAlignment="1">
      <alignment horizontal="left"/>
      <protection/>
    </xf>
    <xf numFmtId="0" fontId="15" fillId="0" borderId="86" xfId="68" applyFont="1" applyBorder="1" applyAlignment="1">
      <alignment horizontal="left"/>
      <protection/>
    </xf>
    <xf numFmtId="0" fontId="15" fillId="0" borderId="40" xfId="68" applyFont="1" applyBorder="1" applyAlignment="1">
      <alignment horizontal="left"/>
      <protection/>
    </xf>
    <xf numFmtId="4" fontId="12" fillId="0" borderId="26" xfId="68" applyNumberFormat="1" applyFont="1" applyBorder="1" applyAlignment="1" quotePrefix="1">
      <alignment horizontal="center" vertical="center"/>
      <protection/>
    </xf>
    <xf numFmtId="4" fontId="12" fillId="0" borderId="26" xfId="68" applyNumberFormat="1" applyFont="1" applyBorder="1" applyAlignment="1">
      <alignment horizontal="center" vertical="center"/>
      <protection/>
    </xf>
    <xf numFmtId="0" fontId="16" fillId="0" borderId="29" xfId="68" applyFont="1" applyBorder="1" applyAlignment="1">
      <alignment horizontal="left"/>
      <protection/>
    </xf>
    <xf numFmtId="0" fontId="1" fillId="0" borderId="26" xfId="69" applyFont="1" applyBorder="1" applyAlignment="1">
      <alignment horizontal="center" vertical="center" wrapText="1"/>
      <protection/>
    </xf>
    <xf numFmtId="0" fontId="1" fillId="0" borderId="13" xfId="69" applyFont="1" applyBorder="1" applyAlignment="1">
      <alignment horizontal="center"/>
      <protection/>
    </xf>
    <xf numFmtId="0" fontId="1" fillId="0" borderId="26" xfId="69" applyFont="1" applyBorder="1" applyAlignment="1">
      <alignment horizontal="center"/>
      <protection/>
    </xf>
    <xf numFmtId="0" fontId="1" fillId="0" borderId="64" xfId="69" applyFont="1" applyBorder="1" applyAlignment="1">
      <alignment horizontal="center" vertical="center" wrapText="1"/>
      <protection/>
    </xf>
    <xf numFmtId="0" fontId="1" fillId="0" borderId="96" xfId="69" applyFont="1" applyBorder="1" applyAlignment="1">
      <alignment horizontal="center" vertical="center"/>
      <protection/>
    </xf>
    <xf numFmtId="0" fontId="1" fillId="0" borderId="64" xfId="69" applyFont="1" applyBorder="1" applyAlignment="1">
      <alignment horizontal="center" vertical="center"/>
      <protection/>
    </xf>
    <xf numFmtId="0" fontId="1" fillId="0" borderId="13" xfId="69" applyFont="1" applyBorder="1" applyAlignment="1">
      <alignment horizontal="center" vertical="center"/>
      <protection/>
    </xf>
    <xf numFmtId="0" fontId="1" fillId="0" borderId="26" xfId="69" applyFont="1" applyBorder="1" applyAlignment="1">
      <alignment horizontal="center" vertical="center"/>
      <protection/>
    </xf>
    <xf numFmtId="0" fontId="1" fillId="0" borderId="16" xfId="69" applyFont="1" applyBorder="1" applyAlignment="1">
      <alignment horizontal="left"/>
      <protection/>
    </xf>
    <xf numFmtId="0" fontId="1" fillId="0" borderId="0" xfId="69" applyFont="1" applyBorder="1" applyAlignment="1">
      <alignment horizontal="left"/>
      <protection/>
    </xf>
    <xf numFmtId="0" fontId="1" fillId="0" borderId="38" xfId="69" applyFont="1" applyBorder="1" applyAlignment="1">
      <alignment horizontal="left"/>
      <protection/>
    </xf>
    <xf numFmtId="0" fontId="4" fillId="0" borderId="0" xfId="69" applyFont="1" applyAlignment="1">
      <alignment horizontal="right"/>
      <protection/>
    </xf>
    <xf numFmtId="0" fontId="1" fillId="0" borderId="19" xfId="69" applyBorder="1" applyAlignment="1">
      <alignment horizontal="right"/>
      <protection/>
    </xf>
    <xf numFmtId="0" fontId="5" fillId="0" borderId="0" xfId="69" applyFont="1" applyAlignment="1">
      <alignment horizontal="center"/>
      <protection/>
    </xf>
    <xf numFmtId="0" fontId="1" fillId="0" borderId="31" xfId="69" applyFont="1" applyBorder="1" applyAlignment="1">
      <alignment horizontal="center" vertical="center"/>
      <protection/>
    </xf>
    <xf numFmtId="0" fontId="1" fillId="0" borderId="22" xfId="69" applyFont="1" applyBorder="1" applyAlignment="1">
      <alignment horizontal="center" vertical="center"/>
      <protection/>
    </xf>
    <xf numFmtId="0" fontId="5" fillId="0" borderId="17" xfId="69" applyFont="1" applyBorder="1" applyAlignment="1">
      <alignment horizontal="left"/>
      <protection/>
    </xf>
    <xf numFmtId="0" fontId="5" fillId="0" borderId="29" xfId="69" applyFont="1" applyBorder="1" applyAlignment="1">
      <alignment horizontal="left"/>
      <protection/>
    </xf>
    <xf numFmtId="0" fontId="4" fillId="0" borderId="15" xfId="69" applyFont="1" applyBorder="1" applyAlignment="1">
      <alignment horizontal="left"/>
      <protection/>
    </xf>
    <xf numFmtId="0" fontId="4" fillId="0" borderId="33" xfId="69" applyFont="1" applyBorder="1" applyAlignment="1">
      <alignment horizontal="left"/>
      <protection/>
    </xf>
    <xf numFmtId="0" fontId="1" fillId="0" borderId="15" xfId="69" applyFont="1" applyBorder="1" applyAlignment="1">
      <alignment horizontal="left"/>
      <protection/>
    </xf>
    <xf numFmtId="0" fontId="1" fillId="0" borderId="33" xfId="69" applyFont="1" applyBorder="1" applyAlignment="1">
      <alignment horizontal="left"/>
      <protection/>
    </xf>
    <xf numFmtId="0" fontId="4" fillId="0" borderId="16" xfId="69" applyFont="1" applyBorder="1" applyAlignment="1">
      <alignment horizontal="left"/>
      <protection/>
    </xf>
    <xf numFmtId="0" fontId="36" fillId="0" borderId="0" xfId="0" applyFont="1" applyAlignment="1">
      <alignment horizontal="left"/>
    </xf>
    <xf numFmtId="0" fontId="36" fillId="0" borderId="38" xfId="0" applyFont="1" applyBorder="1" applyAlignment="1">
      <alignment horizontal="left"/>
    </xf>
    <xf numFmtId="0" fontId="39" fillId="0" borderId="37" xfId="70" applyFont="1" applyBorder="1" applyAlignment="1">
      <alignment horizontal="center" vertical="center" wrapText="1"/>
      <protection/>
    </xf>
    <xf numFmtId="0" fontId="39" fillId="0" borderId="33" xfId="70" applyFont="1" applyBorder="1" applyAlignment="1">
      <alignment horizontal="center" vertical="center" wrapText="1"/>
      <protection/>
    </xf>
    <xf numFmtId="0" fontId="39" fillId="0" borderId="37" xfId="70" applyFont="1" applyBorder="1" applyAlignment="1">
      <alignment horizontal="center" vertical="center"/>
      <protection/>
    </xf>
    <xf numFmtId="0" fontId="39" fillId="0" borderId="33" xfId="70" applyFont="1" applyBorder="1" applyAlignment="1">
      <alignment horizontal="center" vertical="center"/>
      <protection/>
    </xf>
    <xf numFmtId="0" fontId="39" fillId="0" borderId="54" xfId="70" applyFont="1" applyBorder="1" applyAlignment="1">
      <alignment horizontal="center" vertical="center" wrapText="1"/>
      <protection/>
    </xf>
    <xf numFmtId="0" fontId="39" fillId="0" borderId="25" xfId="70" applyFont="1" applyBorder="1" applyAlignment="1">
      <alignment horizontal="center" vertical="center" wrapText="1"/>
      <protection/>
    </xf>
    <xf numFmtId="0" fontId="4" fillId="0" borderId="0" xfId="70" applyFont="1" applyAlignment="1">
      <alignment horizontal="right"/>
      <protection/>
    </xf>
    <xf numFmtId="0" fontId="5" fillId="0" borderId="0" xfId="70" applyFont="1" applyAlignment="1">
      <alignment horizontal="center"/>
      <protection/>
    </xf>
    <xf numFmtId="0" fontId="2" fillId="0" borderId="108" xfId="70" applyFont="1" applyBorder="1" applyAlignment="1">
      <alignment horizontal="center" vertical="center" wrapText="1"/>
      <protection/>
    </xf>
    <xf numFmtId="0" fontId="2" fillId="0" borderId="15" xfId="70" applyFont="1" applyBorder="1" applyAlignment="1">
      <alignment horizontal="center" vertical="center" wrapText="1"/>
      <protection/>
    </xf>
    <xf numFmtId="0" fontId="1" fillId="0" borderId="109" xfId="70" applyBorder="1" applyAlignment="1">
      <alignment horizontal="center" vertical="center"/>
      <protection/>
    </xf>
    <xf numFmtId="0" fontId="1" fillId="0" borderId="110" xfId="70" applyBorder="1" applyAlignment="1">
      <alignment horizontal="center" vertical="center"/>
      <protection/>
    </xf>
    <xf numFmtId="0" fontId="1" fillId="0" borderId="46" xfId="70" applyBorder="1" applyAlignment="1">
      <alignment horizontal="center" vertical="center"/>
      <protection/>
    </xf>
    <xf numFmtId="0" fontId="1" fillId="0" borderId="39" xfId="70" applyBorder="1" applyAlignment="1">
      <alignment horizontal="center" vertical="center"/>
      <protection/>
    </xf>
    <xf numFmtId="0" fontId="1" fillId="0" borderId="109" xfId="70" applyFont="1" applyBorder="1" applyAlignment="1">
      <alignment horizontal="center" vertical="center"/>
      <protection/>
    </xf>
    <xf numFmtId="0" fontId="1" fillId="0" borderId="53" xfId="70" applyFont="1" applyBorder="1" applyAlignment="1">
      <alignment horizontal="center" vertical="center"/>
      <protection/>
    </xf>
    <xf numFmtId="0" fontId="1" fillId="0" borderId="117" xfId="70" applyFont="1" applyBorder="1" applyAlignment="1">
      <alignment horizontal="center" vertical="center"/>
      <protection/>
    </xf>
    <xf numFmtId="0" fontId="1" fillId="0" borderId="46" xfId="70" applyFont="1" applyBorder="1" applyAlignment="1">
      <alignment horizontal="center" vertical="center"/>
      <protection/>
    </xf>
    <xf numFmtId="0" fontId="1" fillId="0" borderId="47" xfId="70" applyFont="1" applyBorder="1" applyAlignment="1">
      <alignment horizontal="center" vertical="center"/>
      <protection/>
    </xf>
    <xf numFmtId="0" fontId="1" fillId="0" borderId="118" xfId="70" applyFont="1" applyBorder="1" applyAlignment="1">
      <alignment horizontal="center" vertical="center"/>
      <protection/>
    </xf>
    <xf numFmtId="0" fontId="40" fillId="0" borderId="33" xfId="70" applyFont="1" applyBorder="1" applyAlignment="1">
      <alignment horizontal="center" vertical="center" wrapText="1"/>
      <protection/>
    </xf>
    <xf numFmtId="4" fontId="4" fillId="0" borderId="54" xfId="71" applyNumberFormat="1" applyFont="1" applyBorder="1" applyAlignment="1">
      <alignment horizontal="center"/>
      <protection/>
    </xf>
    <xf numFmtId="4" fontId="4" fillId="0" borderId="24" xfId="71" applyNumberFormat="1" applyFont="1" applyBorder="1" applyAlignment="1">
      <alignment horizontal="center"/>
      <protection/>
    </xf>
    <xf numFmtId="0" fontId="1" fillId="0" borderId="14" xfId="71" applyFont="1" applyBorder="1" applyAlignment="1">
      <alignment horizontal="center" wrapText="1"/>
      <protection/>
    </xf>
    <xf numFmtId="0" fontId="1" fillId="0" borderId="12" xfId="71" applyBorder="1" applyAlignment="1">
      <alignment horizontal="center"/>
      <protection/>
    </xf>
    <xf numFmtId="4" fontId="1" fillId="0" borderId="37" xfId="71" applyNumberFormat="1" applyFont="1" applyBorder="1" applyAlignment="1" quotePrefix="1">
      <alignment horizontal="right"/>
      <protection/>
    </xf>
    <xf numFmtId="4" fontId="1" fillId="0" borderId="35" xfId="71" applyNumberFormat="1" applyBorder="1" applyAlignment="1">
      <alignment horizontal="right"/>
      <protection/>
    </xf>
    <xf numFmtId="0" fontId="1" fillId="0" borderId="37" xfId="71" applyFont="1" applyBorder="1" applyAlignment="1">
      <alignment horizontal="center" wrapText="1"/>
      <protection/>
    </xf>
    <xf numFmtId="0" fontId="1" fillId="0" borderId="35" xfId="71" applyBorder="1" applyAlignment="1">
      <alignment horizontal="center"/>
      <protection/>
    </xf>
    <xf numFmtId="2" fontId="1" fillId="0" borderId="37" xfId="71" applyNumberFormat="1" applyFont="1" applyBorder="1" applyAlignment="1" quotePrefix="1">
      <alignment horizontal="right"/>
      <protection/>
    </xf>
    <xf numFmtId="2" fontId="1" fillId="0" borderId="35" xfId="71" applyNumberFormat="1" applyBorder="1" applyAlignment="1">
      <alignment horizontal="right"/>
      <protection/>
    </xf>
    <xf numFmtId="4" fontId="1" fillId="0" borderId="37" xfId="71" applyNumberFormat="1" applyFont="1" applyBorder="1" applyAlignment="1">
      <alignment horizontal="right"/>
      <protection/>
    </xf>
    <xf numFmtId="4" fontId="1" fillId="0" borderId="35" xfId="71" applyNumberFormat="1" applyFont="1" applyBorder="1" applyAlignment="1">
      <alignment horizontal="right"/>
      <protection/>
    </xf>
    <xf numFmtId="0" fontId="4" fillId="0" borderId="0" xfId="71" applyFont="1" applyAlignment="1">
      <alignment horizontal="right"/>
      <protection/>
    </xf>
    <xf numFmtId="0" fontId="1" fillId="0" borderId="19" xfId="71" applyBorder="1" applyAlignment="1">
      <alignment horizontal="right"/>
      <protection/>
    </xf>
    <xf numFmtId="0" fontId="5" fillId="0" borderId="0" xfId="71" applyFont="1" applyAlignment="1">
      <alignment horizontal="center"/>
      <protection/>
    </xf>
    <xf numFmtId="0" fontId="2" fillId="0" borderId="108" xfId="71" applyFont="1" applyBorder="1" applyAlignment="1">
      <alignment horizontal="center" vertical="center" wrapText="1"/>
      <protection/>
    </xf>
    <xf numFmtId="0" fontId="2" fillId="0" borderId="15" xfId="71" applyFont="1" applyBorder="1" applyAlignment="1">
      <alignment horizontal="center" vertical="center" wrapText="1"/>
      <protection/>
    </xf>
    <xf numFmtId="0" fontId="2" fillId="0" borderId="26" xfId="71" applyFont="1" applyBorder="1" applyAlignment="1">
      <alignment horizontal="center" vertical="center" wrapText="1"/>
      <protection/>
    </xf>
    <xf numFmtId="0" fontId="2" fillId="0" borderId="37" xfId="71" applyFont="1" applyBorder="1" applyAlignment="1">
      <alignment horizontal="center" vertical="center" wrapText="1"/>
      <protection/>
    </xf>
    <xf numFmtId="0" fontId="2" fillId="0" borderId="22" xfId="71" applyFont="1" applyBorder="1" applyAlignment="1">
      <alignment horizontal="center" vertical="center"/>
      <protection/>
    </xf>
    <xf numFmtId="0" fontId="2" fillId="0" borderId="54" xfId="71" applyFont="1" applyBorder="1" applyAlignment="1">
      <alignment horizontal="center" vertical="center"/>
      <protection/>
    </xf>
    <xf numFmtId="0" fontId="2" fillId="0" borderId="64" xfId="71" applyFont="1" applyBorder="1" applyAlignment="1">
      <alignment horizontal="center"/>
      <protection/>
    </xf>
    <xf numFmtId="0" fontId="1" fillId="0" borderId="44" xfId="71" applyFont="1" applyBorder="1" applyAlignment="1" quotePrefix="1">
      <alignment horizontal="center" vertical="center" wrapText="1"/>
      <protection/>
    </xf>
    <xf numFmtId="0" fontId="0" fillId="0" borderId="8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26" xfId="71" applyFont="1" applyBorder="1" applyAlignment="1">
      <alignment horizontal="center" vertical="center"/>
      <protection/>
    </xf>
    <xf numFmtId="0" fontId="2" fillId="0" borderId="37" xfId="71" applyFont="1" applyBorder="1" applyAlignment="1">
      <alignment horizontal="center" vertical="center"/>
      <protection/>
    </xf>
    <xf numFmtId="0" fontId="2" fillId="0" borderId="119" xfId="71" applyFont="1" applyBorder="1" applyAlignment="1">
      <alignment horizontal="center" vertical="center" wrapText="1"/>
      <protection/>
    </xf>
    <xf numFmtId="0" fontId="2" fillId="0" borderId="64" xfId="71" applyFont="1" applyBorder="1" applyAlignment="1">
      <alignment horizontal="center" vertical="center" wrapText="1"/>
      <protection/>
    </xf>
    <xf numFmtId="0" fontId="2" fillId="0" borderId="40" xfId="71" applyFont="1" applyBorder="1" applyAlignment="1">
      <alignment horizontal="center" vertical="center" wrapText="1"/>
      <protection/>
    </xf>
    <xf numFmtId="0" fontId="2" fillId="0" borderId="42" xfId="71" applyFont="1" applyBorder="1" applyAlignment="1">
      <alignment horizontal="center" vertical="center" wrapText="1"/>
      <protection/>
    </xf>
    <xf numFmtId="0" fontId="5" fillId="0" borderId="65" xfId="71" applyFont="1" applyBorder="1" applyAlignment="1">
      <alignment horizontal="left"/>
      <protection/>
    </xf>
    <xf numFmtId="0" fontId="5" fillId="0" borderId="29" xfId="71" applyFont="1" applyBorder="1" applyAlignment="1">
      <alignment horizontal="left"/>
      <protection/>
    </xf>
    <xf numFmtId="0" fontId="1" fillId="0" borderId="0" xfId="71" applyAlignment="1">
      <alignment horizontal="center"/>
      <protection/>
    </xf>
    <xf numFmtId="0" fontId="1" fillId="0" borderId="40" xfId="71" applyFont="1" applyBorder="1" applyAlignment="1" quotePrefix="1">
      <alignment horizontal="center" wrapText="1"/>
      <protection/>
    </xf>
    <xf numFmtId="0" fontId="1" fillId="0" borderId="26" xfId="71" applyBorder="1" applyAlignment="1">
      <alignment horizontal="center"/>
      <protection/>
    </xf>
    <xf numFmtId="0" fontId="1" fillId="0" borderId="44" xfId="71" applyFont="1" applyBorder="1" applyAlignment="1" quotePrefix="1">
      <alignment horizontal="center" wrapText="1"/>
      <protection/>
    </xf>
    <xf numFmtId="0" fontId="1" fillId="0" borderId="86" xfId="71" applyBorder="1" applyAlignment="1">
      <alignment horizontal="center"/>
      <protection/>
    </xf>
    <xf numFmtId="0" fontId="1" fillId="0" borderId="40" xfId="71" applyBorder="1" applyAlignment="1">
      <alignment horizontal="center"/>
      <protection/>
    </xf>
    <xf numFmtId="0" fontId="1" fillId="0" borderId="48" xfId="71" applyFont="1" applyBorder="1" applyAlignment="1">
      <alignment horizontal="center" wrapText="1"/>
      <protection/>
    </xf>
    <xf numFmtId="0" fontId="1" fillId="0" borderId="99" xfId="71" applyBorder="1" applyAlignment="1">
      <alignment horizontal="center"/>
      <protection/>
    </xf>
    <xf numFmtId="0" fontId="1" fillId="0" borderId="42" xfId="71" applyBorder="1" applyAlignment="1">
      <alignment horizontal="center"/>
      <protection/>
    </xf>
    <xf numFmtId="0" fontId="1" fillId="0" borderId="46" xfId="71" applyBorder="1" applyAlignment="1">
      <alignment horizontal="center"/>
      <protection/>
    </xf>
    <xf numFmtId="0" fontId="1" fillId="0" borderId="47" xfId="71" applyBorder="1" applyAlignment="1">
      <alignment horizontal="center"/>
      <protection/>
    </xf>
    <xf numFmtId="0" fontId="1" fillId="0" borderId="39" xfId="71" applyBorder="1" applyAlignment="1">
      <alignment horizontal="center"/>
      <protection/>
    </xf>
    <xf numFmtId="0" fontId="2" fillId="0" borderId="19" xfId="56" applyFont="1" applyBorder="1" applyAlignment="1">
      <alignment horizontal="right"/>
      <protection/>
    </xf>
    <xf numFmtId="0" fontId="4" fillId="0" borderId="0" xfId="56" applyFont="1" applyAlignment="1">
      <alignment horizontal="right"/>
      <protection/>
    </xf>
    <xf numFmtId="0" fontId="5" fillId="0" borderId="0" xfId="56" applyFont="1" applyAlignment="1">
      <alignment horizontal="center"/>
      <protection/>
    </xf>
    <xf numFmtId="0" fontId="2" fillId="0" borderId="26" xfId="56" applyFont="1" applyBorder="1" applyAlignment="1">
      <alignment horizontal="left"/>
      <protection/>
    </xf>
    <xf numFmtId="0" fontId="2" fillId="0" borderId="64" xfId="56" applyFont="1" applyBorder="1" applyAlignment="1">
      <alignment horizontal="center" vertical="center"/>
      <protection/>
    </xf>
    <xf numFmtId="0" fontId="11" fillId="0" borderId="26" xfId="56" applyFont="1" applyBorder="1" applyAlignment="1">
      <alignment horizontal="left"/>
      <protection/>
    </xf>
    <xf numFmtId="0" fontId="2" fillId="0" borderId="44" xfId="56" applyFont="1" applyBorder="1" applyAlignment="1">
      <alignment horizontal="left"/>
      <protection/>
    </xf>
    <xf numFmtId="0" fontId="2" fillId="0" borderId="86" xfId="56" applyFont="1" applyBorder="1" applyAlignment="1">
      <alignment horizontal="left"/>
      <protection/>
    </xf>
    <xf numFmtId="0" fontId="2" fillId="0" borderId="40" xfId="56" applyFont="1" applyBorder="1" applyAlignment="1">
      <alignment horizontal="left"/>
      <protection/>
    </xf>
    <xf numFmtId="0" fontId="2" fillId="0" borderId="29" xfId="56" applyFont="1" applyBorder="1" applyAlignment="1">
      <alignment horizontal="left"/>
      <protection/>
    </xf>
    <xf numFmtId="0" fontId="6" fillId="0" borderId="26" xfId="56" applyFont="1" applyBorder="1" applyAlignment="1">
      <alignment horizontal="left"/>
      <protection/>
    </xf>
    <xf numFmtId="0" fontId="1" fillId="0" borderId="0" xfId="57" applyFont="1" applyAlignment="1">
      <alignment/>
      <protection/>
    </xf>
    <xf numFmtId="0" fontId="1" fillId="0" borderId="0" xfId="57" applyFont="1" applyAlignment="1">
      <alignment horizontal="left"/>
      <protection/>
    </xf>
    <xf numFmtId="0" fontId="1" fillId="0" borderId="0" xfId="57" applyAlignment="1">
      <alignment/>
      <protection/>
    </xf>
    <xf numFmtId="0" fontId="20" fillId="0" borderId="0" xfId="57" applyFont="1" applyAlignment="1">
      <alignment horizontal="left"/>
      <protection/>
    </xf>
    <xf numFmtId="0" fontId="5" fillId="0" borderId="0" xfId="57" applyFont="1" applyAlignment="1">
      <alignment horizontal="left" wrapText="1"/>
      <protection/>
    </xf>
    <xf numFmtId="0" fontId="5" fillId="0" borderId="0" xfId="57" applyFont="1" applyAlignment="1">
      <alignment horizontal="left"/>
      <protection/>
    </xf>
    <xf numFmtId="0" fontId="10" fillId="0" borderId="0" xfId="57" applyFont="1" applyAlignment="1">
      <alignment/>
      <protection/>
    </xf>
    <xf numFmtId="0" fontId="20" fillId="0" borderId="0" xfId="57" applyFont="1" applyAlignment="1">
      <alignment horizontal="left" wrapText="1"/>
      <protection/>
    </xf>
    <xf numFmtId="0" fontId="4" fillId="0" borderId="0" xfId="57" applyFont="1" applyAlignment="1">
      <alignment horizontal="right"/>
      <protection/>
    </xf>
    <xf numFmtId="0" fontId="5" fillId="0" borderId="0" xfId="57" applyFont="1" applyAlignment="1">
      <alignment horizontal="center"/>
      <protection/>
    </xf>
    <xf numFmtId="0" fontId="20" fillId="0" borderId="0" xfId="57" applyFont="1" applyAlignment="1">
      <alignment horizontal="left"/>
      <protection/>
    </xf>
    <xf numFmtId="0" fontId="5" fillId="0" borderId="0" xfId="57" applyFont="1" applyAlignment="1" quotePrefix="1">
      <alignment horizontal="left" wrapText="1"/>
      <protection/>
    </xf>
    <xf numFmtId="0" fontId="0" fillId="0" borderId="0" xfId="0" applyAlignment="1" quotePrefix="1">
      <alignment horizontal="left" wrapText="1"/>
    </xf>
    <xf numFmtId="0" fontId="1" fillId="0" borderId="0" xfId="57" applyFont="1" applyAlignment="1" quotePrefix="1">
      <alignment horizontal="left" wrapText="1"/>
      <protection/>
    </xf>
    <xf numFmtId="0" fontId="5" fillId="0" borderId="0" xfId="57" applyFont="1" applyAlignment="1">
      <alignment/>
      <protection/>
    </xf>
    <xf numFmtId="0" fontId="23" fillId="0" borderId="0" xfId="0" applyFont="1" applyAlignment="1">
      <alignment/>
    </xf>
    <xf numFmtId="4" fontId="4" fillId="0" borderId="0" xfId="58" applyNumberFormat="1" applyFont="1" applyBorder="1" applyAlignment="1">
      <alignment horizontal="right"/>
      <protection/>
    </xf>
    <xf numFmtId="4" fontId="11" fillId="0" borderId="97" xfId="58" applyNumberFormat="1" applyFont="1" applyBorder="1" applyAlignment="1">
      <alignment horizontal="left"/>
      <protection/>
    </xf>
    <xf numFmtId="4" fontId="11" fillId="0" borderId="98" xfId="58" applyNumberFormat="1" applyFont="1" applyBorder="1" applyAlignment="1">
      <alignment horizontal="left"/>
      <protection/>
    </xf>
    <xf numFmtId="4" fontId="11" fillId="0" borderId="65" xfId="58" applyNumberFormat="1" applyFont="1" applyBorder="1" applyAlignment="1">
      <alignment horizontal="left"/>
      <protection/>
    </xf>
    <xf numFmtId="4" fontId="8" fillId="0" borderId="45" xfId="58" applyNumberFormat="1" applyFont="1" applyBorder="1" applyAlignment="1">
      <alignment horizontal="left"/>
      <protection/>
    </xf>
    <xf numFmtId="4" fontId="8" fillId="0" borderId="0" xfId="58" applyNumberFormat="1" applyFont="1" applyBorder="1" applyAlignment="1">
      <alignment horizontal="left"/>
      <protection/>
    </xf>
    <xf numFmtId="4" fontId="8" fillId="0" borderId="38" xfId="58" applyNumberFormat="1" applyFont="1" applyBorder="1" applyAlignment="1">
      <alignment horizontal="left"/>
      <protection/>
    </xf>
    <xf numFmtId="4" fontId="11" fillId="0" borderId="44" xfId="58" applyNumberFormat="1" applyFont="1" applyBorder="1" applyAlignment="1">
      <alignment horizontal="left"/>
      <protection/>
    </xf>
    <xf numFmtId="4" fontId="11" fillId="0" borderId="86" xfId="58" applyNumberFormat="1" applyFont="1" applyBorder="1" applyAlignment="1">
      <alignment horizontal="left"/>
      <protection/>
    </xf>
    <xf numFmtId="4" fontId="11" fillId="0" borderId="40" xfId="58" applyNumberFormat="1" applyFont="1" applyBorder="1" applyAlignment="1">
      <alignment horizontal="left"/>
      <protection/>
    </xf>
    <xf numFmtId="4" fontId="2" fillId="0" borderId="45" xfId="58" applyNumberFormat="1" applyFont="1" applyBorder="1" applyAlignment="1">
      <alignment horizontal="left"/>
      <protection/>
    </xf>
    <xf numFmtId="4" fontId="2" fillId="0" borderId="0" xfId="58" applyNumberFormat="1" applyFont="1" applyBorder="1" applyAlignment="1">
      <alignment horizontal="left"/>
      <protection/>
    </xf>
    <xf numFmtId="4" fontId="2" fillId="0" borderId="38" xfId="58" applyNumberFormat="1" applyFont="1" applyBorder="1" applyAlignment="1">
      <alignment horizontal="left"/>
      <protection/>
    </xf>
    <xf numFmtId="4" fontId="2" fillId="0" borderId="45" xfId="58" applyNumberFormat="1" applyFont="1" applyBorder="1" applyAlignment="1" quotePrefix="1">
      <alignment horizontal="left"/>
      <protection/>
    </xf>
    <xf numFmtId="4" fontId="2" fillId="0" borderId="33" xfId="58" applyNumberFormat="1" applyFont="1" applyBorder="1" applyAlignment="1">
      <alignment horizontal="left"/>
      <protection/>
    </xf>
    <xf numFmtId="4" fontId="2" fillId="0" borderId="33" xfId="58" applyNumberFormat="1" applyFont="1" applyBorder="1" applyAlignment="1">
      <alignment horizontal="left"/>
      <protection/>
    </xf>
    <xf numFmtId="4" fontId="2" fillId="0" borderId="45" xfId="58" applyNumberFormat="1" applyFont="1" applyBorder="1" applyAlignment="1">
      <alignment horizontal="left"/>
      <protection/>
    </xf>
    <xf numFmtId="4" fontId="2" fillId="0" borderId="0" xfId="58" applyNumberFormat="1" applyFont="1" applyBorder="1" applyAlignment="1">
      <alignment horizontal="left"/>
      <protection/>
    </xf>
    <xf numFmtId="4" fontId="2" fillId="0" borderId="38" xfId="58" applyNumberFormat="1" applyFont="1" applyBorder="1" applyAlignment="1">
      <alignment horizontal="left"/>
      <protection/>
    </xf>
    <xf numFmtId="4" fontId="6" fillId="0" borderId="0" xfId="58" applyNumberFormat="1" applyFont="1" applyBorder="1" applyAlignment="1">
      <alignment horizontal="left"/>
      <protection/>
    </xf>
    <xf numFmtId="4" fontId="6" fillId="0" borderId="38" xfId="58" applyNumberFormat="1" applyFont="1" applyBorder="1" applyAlignment="1">
      <alignment horizontal="left"/>
      <protection/>
    </xf>
    <xf numFmtId="4" fontId="6" fillId="0" borderId="44" xfId="58" applyNumberFormat="1" applyFont="1" applyBorder="1" applyAlignment="1">
      <alignment horizontal="center"/>
      <protection/>
    </xf>
    <xf numFmtId="4" fontId="6" fillId="0" borderId="86" xfId="58" applyNumberFormat="1" applyFont="1" applyBorder="1" applyAlignment="1">
      <alignment horizontal="center"/>
      <protection/>
    </xf>
    <xf numFmtId="4" fontId="6" fillId="0" borderId="87" xfId="58" applyNumberFormat="1" applyFont="1" applyBorder="1" applyAlignment="1">
      <alignment horizontal="center"/>
      <protection/>
    </xf>
    <xf numFmtId="4" fontId="2" fillId="0" borderId="35" xfId="58" applyNumberFormat="1" applyFont="1" applyBorder="1" applyAlignment="1">
      <alignment horizontal="left"/>
      <protection/>
    </xf>
    <xf numFmtId="4" fontId="8" fillId="0" borderId="26" xfId="58" applyNumberFormat="1" applyFont="1" applyBorder="1" applyAlignment="1">
      <alignment horizontal="left"/>
      <protection/>
    </xf>
    <xf numFmtId="4" fontId="1" fillId="0" borderId="0" xfId="58" applyNumberFormat="1" applyAlignment="1">
      <alignment horizontal="left"/>
      <protection/>
    </xf>
    <xf numFmtId="4" fontId="1" fillId="0" borderId="38" xfId="58" applyNumberFormat="1" applyBorder="1" applyAlignment="1">
      <alignment horizontal="left"/>
      <protection/>
    </xf>
    <xf numFmtId="4" fontId="2" fillId="0" borderId="46" xfId="58" applyNumberFormat="1" applyFont="1" applyBorder="1" applyAlignment="1">
      <alignment horizontal="left"/>
      <protection/>
    </xf>
    <xf numFmtId="4" fontId="2" fillId="0" borderId="47" xfId="58" applyNumberFormat="1" applyFont="1" applyBorder="1" applyAlignment="1">
      <alignment horizontal="left"/>
      <protection/>
    </xf>
    <xf numFmtId="4" fontId="2" fillId="0" borderId="39" xfId="58" applyNumberFormat="1" applyFont="1" applyBorder="1" applyAlignment="1">
      <alignment horizontal="left"/>
      <protection/>
    </xf>
    <xf numFmtId="4" fontId="1" fillId="0" borderId="0" xfId="58" applyNumberFormat="1" applyBorder="1" applyAlignment="1">
      <alignment horizontal="left"/>
      <protection/>
    </xf>
    <xf numFmtId="4" fontId="8" fillId="0" borderId="44" xfId="58" applyNumberFormat="1" applyFont="1" applyBorder="1" applyAlignment="1">
      <alignment horizontal="left"/>
      <protection/>
    </xf>
    <xf numFmtId="4" fontId="8" fillId="0" borderId="86" xfId="58" applyNumberFormat="1" applyFont="1" applyBorder="1" applyAlignment="1">
      <alignment horizontal="left"/>
      <protection/>
    </xf>
    <xf numFmtId="4" fontId="8" fillId="0" borderId="40" xfId="58" applyNumberFormat="1" applyFont="1" applyBorder="1" applyAlignment="1">
      <alignment horizontal="left"/>
      <protection/>
    </xf>
    <xf numFmtId="4" fontId="2" fillId="0" borderId="37" xfId="58" applyNumberFormat="1" applyFont="1" applyBorder="1" applyAlignment="1">
      <alignment horizontal="left"/>
      <protection/>
    </xf>
    <xf numFmtId="0" fontId="6" fillId="0" borderId="26" xfId="58" applyFont="1" applyBorder="1" applyAlignment="1">
      <alignment horizontal="left"/>
      <protection/>
    </xf>
    <xf numFmtId="0" fontId="2" fillId="0" borderId="96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64" xfId="58" applyFont="1" applyBorder="1" applyAlignment="1">
      <alignment horizontal="center" vertical="center"/>
      <protection/>
    </xf>
    <xf numFmtId="0" fontId="2" fillId="0" borderId="26" xfId="58" applyFont="1" applyBorder="1" applyAlignment="1">
      <alignment horizontal="center" vertical="center"/>
      <protection/>
    </xf>
    <xf numFmtId="0" fontId="6" fillId="0" borderId="44" xfId="58" applyFont="1" applyBorder="1" applyAlignment="1">
      <alignment horizontal="center"/>
      <protection/>
    </xf>
    <xf numFmtId="0" fontId="6" fillId="0" borderId="86" xfId="58" applyFont="1" applyBorder="1" applyAlignment="1">
      <alignment horizontal="center"/>
      <protection/>
    </xf>
    <xf numFmtId="0" fontId="6" fillId="0" borderId="87" xfId="58" applyFont="1" applyBorder="1" applyAlignment="1">
      <alignment horizontal="center"/>
      <protection/>
    </xf>
    <xf numFmtId="0" fontId="2" fillId="0" borderId="60" xfId="58" applyFont="1" applyBorder="1" applyAlignment="1">
      <alignment horizontal="center" vertical="center" wrapText="1"/>
      <protection/>
    </xf>
    <xf numFmtId="0" fontId="2" fillId="0" borderId="35" xfId="58" applyFont="1" applyBorder="1" applyAlignment="1">
      <alignment horizontal="center" vertical="center" wrapText="1"/>
      <protection/>
    </xf>
    <xf numFmtId="0" fontId="3" fillId="0" borderId="0" xfId="58" applyFont="1" applyAlignment="1">
      <alignment horizontal="center"/>
      <protection/>
    </xf>
    <xf numFmtId="0" fontId="2" fillId="0" borderId="62" xfId="58" applyFont="1" applyBorder="1" applyAlignment="1">
      <alignment horizontal="center" vertical="center" wrapText="1"/>
      <protection/>
    </xf>
    <xf numFmtId="0" fontId="2" fillId="0" borderId="24" xfId="58" applyFont="1" applyBorder="1" applyAlignment="1">
      <alignment horizontal="center" vertical="center" wrapText="1"/>
      <protection/>
    </xf>
    <xf numFmtId="0" fontId="4" fillId="0" borderId="0" xfId="58" applyFont="1" applyAlignment="1">
      <alignment horizontal="right"/>
      <protection/>
    </xf>
    <xf numFmtId="0" fontId="2" fillId="0" borderId="0" xfId="58" applyFont="1" applyBorder="1" applyAlignment="1">
      <alignment horizontal="right"/>
      <protection/>
    </xf>
    <xf numFmtId="0" fontId="5" fillId="0" borderId="0" xfId="58" applyFont="1" applyAlignment="1">
      <alignment horizontal="center"/>
      <protection/>
    </xf>
    <xf numFmtId="4" fontId="2" fillId="0" borderId="56" xfId="58" applyNumberFormat="1" applyFont="1" applyBorder="1" applyAlignment="1">
      <alignment horizontal="left"/>
      <protection/>
    </xf>
    <xf numFmtId="4" fontId="2" fillId="0" borderId="19" xfId="58" applyNumberFormat="1" applyFont="1" applyBorder="1" applyAlignment="1">
      <alignment horizontal="left"/>
      <protection/>
    </xf>
    <xf numFmtId="4" fontId="2" fillId="0" borderId="41" xfId="58" applyNumberFormat="1" applyFont="1" applyBorder="1" applyAlignment="1">
      <alignment horizontal="left"/>
      <protection/>
    </xf>
    <xf numFmtId="0" fontId="37" fillId="0" borderId="120" xfId="0" applyFont="1" applyBorder="1" applyAlignment="1">
      <alignment/>
    </xf>
    <xf numFmtId="0" fontId="37" fillId="0" borderId="79" xfId="0" applyFont="1" applyBorder="1" applyAlignment="1">
      <alignment/>
    </xf>
    <xf numFmtId="0" fontId="34" fillId="0" borderId="121" xfId="0" applyFont="1" applyBorder="1" applyAlignment="1">
      <alignment/>
    </xf>
    <xf numFmtId="0" fontId="34" fillId="0" borderId="85" xfId="0" applyFont="1" applyBorder="1" applyAlignment="1">
      <alignment/>
    </xf>
    <xf numFmtId="0" fontId="2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7" fillId="0" borderId="34" xfId="0" applyFont="1" applyFill="1" applyBorder="1" applyAlignment="1">
      <alignment vertical="justify"/>
    </xf>
    <xf numFmtId="0" fontId="37" fillId="0" borderId="27" xfId="0" applyFont="1" applyBorder="1" applyAlignment="1">
      <alignment vertical="justify"/>
    </xf>
    <xf numFmtId="4" fontId="37" fillId="0" borderId="76" xfId="0" applyNumberFormat="1" applyFont="1" applyBorder="1" applyAlignment="1">
      <alignment/>
    </xf>
    <xf numFmtId="4" fontId="37" fillId="0" borderId="122" xfId="0" applyNumberFormat="1" applyFont="1" applyBorder="1" applyAlignment="1">
      <alignment/>
    </xf>
    <xf numFmtId="0" fontId="5" fillId="0" borderId="64" xfId="72" applyFont="1" applyBorder="1" applyAlignment="1">
      <alignment horizontal="center" vertical="center" wrapText="1"/>
      <protection/>
    </xf>
    <xf numFmtId="0" fontId="5" fillId="0" borderId="26" xfId="72" applyFont="1" applyBorder="1" applyAlignment="1">
      <alignment horizontal="center" vertical="center" wrapText="1"/>
      <protection/>
    </xf>
    <xf numFmtId="0" fontId="5" fillId="0" borderId="64" xfId="72" applyFont="1" applyBorder="1" applyAlignment="1">
      <alignment horizontal="center" vertical="center" wrapText="1"/>
      <protection/>
    </xf>
    <xf numFmtId="0" fontId="23" fillId="0" borderId="26" xfId="0" applyFont="1" applyBorder="1" applyAlignment="1">
      <alignment horizontal="center" vertical="center" wrapText="1"/>
    </xf>
    <xf numFmtId="0" fontId="5" fillId="0" borderId="31" xfId="72" applyFont="1" applyBorder="1" applyAlignment="1">
      <alignment horizontal="center" vertical="center" wrapText="1"/>
      <protection/>
    </xf>
    <xf numFmtId="0" fontId="5" fillId="0" borderId="22" xfId="72" applyFont="1" applyBorder="1" applyAlignment="1">
      <alignment horizontal="center" vertical="center" wrapText="1"/>
      <protection/>
    </xf>
    <xf numFmtId="0" fontId="4" fillId="0" borderId="0" xfId="72" applyFont="1" applyAlignment="1">
      <alignment/>
      <protection/>
    </xf>
    <xf numFmtId="0" fontId="5" fillId="0" borderId="0" xfId="72" applyFont="1" applyAlignment="1">
      <alignment horizontal="center" vertical="center"/>
      <protection/>
    </xf>
  </cellXfs>
  <cellStyles count="6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10szm" xfId="56"/>
    <cellStyle name="Normál_11szm" xfId="57"/>
    <cellStyle name="Normál_12szm" xfId="58"/>
    <cellStyle name="Normál_1aszm" xfId="59"/>
    <cellStyle name="Normál_1bszm" xfId="60"/>
    <cellStyle name="Normál_1cszm" xfId="61"/>
    <cellStyle name="Normál_2aszm" xfId="62"/>
    <cellStyle name="Normál_2bszm" xfId="63"/>
    <cellStyle name="Normál_3aszm" xfId="64"/>
    <cellStyle name="Normál_3cszm" xfId="65"/>
    <cellStyle name="Normál_4szm" xfId="66"/>
    <cellStyle name="Normál_5szm" xfId="67"/>
    <cellStyle name="Normál_6szm" xfId="68"/>
    <cellStyle name="Normál_7szm" xfId="69"/>
    <cellStyle name="Normál_8szm" xfId="70"/>
    <cellStyle name="Normál_9szm" xfId="71"/>
    <cellStyle name="Normál_Munkafüzet2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5"/>
  <sheetViews>
    <sheetView zoomScalePageLayoutView="0" workbookViewId="0" topLeftCell="A1">
      <selection activeCell="A4" sqref="A4:H4"/>
    </sheetView>
  </sheetViews>
  <sheetFormatPr defaultColWidth="9.00390625" defaultRowHeight="12.75"/>
  <cols>
    <col min="1" max="1" width="3.75390625" style="20" customWidth="1"/>
    <col min="2" max="3" width="9.125" style="20" customWidth="1"/>
    <col min="4" max="4" width="12.875" style="20" customWidth="1"/>
    <col min="5" max="8" width="13.875" style="20" customWidth="1"/>
  </cols>
  <sheetData>
    <row r="1" spans="6:8" ht="12.75">
      <c r="F1" s="742" t="s">
        <v>451</v>
      </c>
      <c r="G1" s="742"/>
      <c r="H1" s="742"/>
    </row>
    <row r="2" spans="6:8" ht="12.75">
      <c r="F2" s="456"/>
      <c r="G2" s="456"/>
      <c r="H2" s="456"/>
    </row>
    <row r="4" spans="1:8" ht="12.75">
      <c r="A4" s="743" t="s">
        <v>743</v>
      </c>
      <c r="B4" s="743"/>
      <c r="C4" s="743"/>
      <c r="D4" s="743"/>
      <c r="E4" s="743"/>
      <c r="F4" s="743"/>
      <c r="G4" s="743"/>
      <c r="H4" s="743"/>
    </row>
    <row r="5" spans="1:8" ht="12.75">
      <c r="A5" s="744" t="s">
        <v>626</v>
      </c>
      <c r="B5" s="743"/>
      <c r="C5" s="743"/>
      <c r="D5" s="743"/>
      <c r="E5" s="743"/>
      <c r="F5" s="743"/>
      <c r="G5" s="743"/>
      <c r="H5" s="743"/>
    </row>
    <row r="6" spans="1:8" ht="12.75">
      <c r="A6" s="743" t="s">
        <v>464</v>
      </c>
      <c r="B6" s="743"/>
      <c r="C6" s="743"/>
      <c r="D6" s="743"/>
      <c r="E6" s="743"/>
      <c r="F6" s="743"/>
      <c r="G6" s="743"/>
      <c r="H6" s="743"/>
    </row>
    <row r="7" spans="1:8" ht="12.75">
      <c r="A7" s="22"/>
      <c r="B7" s="22"/>
      <c r="C7" s="22"/>
      <c r="D7" s="22"/>
      <c r="E7" s="22"/>
      <c r="F7" s="22"/>
      <c r="G7" s="22"/>
      <c r="H7" s="22"/>
    </row>
    <row r="8" spans="1:8" ht="12.75">
      <c r="A8" s="22"/>
      <c r="B8" s="22"/>
      <c r="C8" s="22"/>
      <c r="D8" s="22"/>
      <c r="E8" s="22"/>
      <c r="F8" s="22"/>
      <c r="G8" s="22"/>
      <c r="H8" s="22"/>
    </row>
    <row r="9" spans="1:8" ht="12.75">
      <c r="A9" s="22"/>
      <c r="B9" s="22"/>
      <c r="C9" s="22"/>
      <c r="D9" s="22"/>
      <c r="E9" s="22"/>
      <c r="F9" s="22"/>
      <c r="G9" s="22"/>
      <c r="H9" s="22"/>
    </row>
    <row r="10" spans="3:8" ht="12.75">
      <c r="C10" s="22"/>
      <c r="D10" s="22"/>
      <c r="E10" s="22"/>
      <c r="F10" s="22"/>
      <c r="G10" s="22"/>
      <c r="H10" s="22"/>
    </row>
    <row r="11" spans="6:8" ht="13.5" thickBot="1">
      <c r="F11" s="745" t="s">
        <v>31</v>
      </c>
      <c r="G11" s="745"/>
      <c r="H11" s="745"/>
    </row>
    <row r="12" spans="1:8" ht="13.5" customHeight="1" thickTop="1">
      <c r="A12" s="717" t="s">
        <v>32</v>
      </c>
      <c r="B12" s="719" t="s">
        <v>33</v>
      </c>
      <c r="C12" s="719"/>
      <c r="D12" s="719"/>
      <c r="E12" s="719"/>
      <c r="F12" s="698" t="s">
        <v>495</v>
      </c>
      <c r="G12" s="698" t="s">
        <v>595</v>
      </c>
      <c r="H12" s="700" t="s">
        <v>463</v>
      </c>
    </row>
    <row r="13" spans="1:8" ht="12.75">
      <c r="A13" s="718"/>
      <c r="B13" s="720"/>
      <c r="C13" s="720"/>
      <c r="D13" s="720"/>
      <c r="E13" s="720"/>
      <c r="F13" s="699"/>
      <c r="G13" s="699"/>
      <c r="H13" s="701"/>
    </row>
    <row r="14" spans="1:8" ht="12.75">
      <c r="A14" s="23"/>
      <c r="B14" s="741" t="s">
        <v>34</v>
      </c>
      <c r="C14" s="741"/>
      <c r="D14" s="741"/>
      <c r="E14" s="741"/>
      <c r="F14" s="201"/>
      <c r="G14" s="201"/>
      <c r="H14" s="458"/>
    </row>
    <row r="15" spans="1:8" ht="12.75">
      <c r="A15" s="23"/>
      <c r="B15" s="741" t="s">
        <v>35</v>
      </c>
      <c r="C15" s="741"/>
      <c r="D15" s="741"/>
      <c r="E15" s="741"/>
      <c r="F15" s="201"/>
      <c r="G15" s="201"/>
      <c r="H15" s="458"/>
    </row>
    <row r="16" spans="1:8" ht="12.75">
      <c r="A16" s="24" t="s">
        <v>36</v>
      </c>
      <c r="B16" s="697" t="s">
        <v>37</v>
      </c>
      <c r="C16" s="697"/>
      <c r="D16" s="697"/>
      <c r="E16" s="697"/>
      <c r="F16" s="211">
        <f>SUM(F17:F20)</f>
        <v>286784</v>
      </c>
      <c r="G16" s="211">
        <f>SUM(G17:G20)</f>
        <v>297016</v>
      </c>
      <c r="H16" s="459">
        <f>G16/F16*100</f>
        <v>103.56784199955366</v>
      </c>
    </row>
    <row r="17" spans="1:8" ht="12.75">
      <c r="A17" s="25"/>
      <c r="B17" s="673" t="s">
        <v>91</v>
      </c>
      <c r="C17" s="676"/>
      <c r="D17" s="676"/>
      <c r="E17" s="677"/>
      <c r="F17" s="213">
        <v>31000</v>
      </c>
      <c r="G17" s="213">
        <v>40786</v>
      </c>
      <c r="H17" s="460">
        <f aca="true" t="shared" si="0" ref="H17:H34">G17/F17*100</f>
        <v>131.56774193548387</v>
      </c>
    </row>
    <row r="18" spans="1:8" ht="12.75">
      <c r="A18" s="25"/>
      <c r="B18" s="673" t="s">
        <v>92</v>
      </c>
      <c r="C18" s="676"/>
      <c r="D18" s="676"/>
      <c r="E18" s="677"/>
      <c r="F18" s="213">
        <v>71110</v>
      </c>
      <c r="G18" s="213">
        <v>64235</v>
      </c>
      <c r="H18" s="460">
        <f t="shared" si="0"/>
        <v>90.3318801856279</v>
      </c>
    </row>
    <row r="19" spans="1:8" ht="12.75">
      <c r="A19" s="25"/>
      <c r="B19" s="673" t="s">
        <v>648</v>
      </c>
      <c r="C19" s="676"/>
      <c r="D19" s="676"/>
      <c r="E19" s="677"/>
      <c r="F19" s="213">
        <v>166497</v>
      </c>
      <c r="G19" s="213">
        <v>180300</v>
      </c>
      <c r="H19" s="460">
        <f t="shared" si="0"/>
        <v>108.29023946377411</v>
      </c>
    </row>
    <row r="20" spans="1:8" ht="12.75">
      <c r="A20" s="25"/>
      <c r="B20" s="673" t="s">
        <v>326</v>
      </c>
      <c r="C20" s="676"/>
      <c r="D20" s="676"/>
      <c r="E20" s="677"/>
      <c r="F20" s="213">
        <v>18177</v>
      </c>
      <c r="G20" s="213">
        <v>11695</v>
      </c>
      <c r="H20" s="460">
        <f t="shared" si="0"/>
        <v>64.33954998074489</v>
      </c>
    </row>
    <row r="21" spans="1:8" ht="12.75">
      <c r="A21" s="25" t="s">
        <v>38</v>
      </c>
      <c r="B21" s="696" t="s">
        <v>39</v>
      </c>
      <c r="C21" s="696"/>
      <c r="D21" s="696"/>
      <c r="E21" s="696"/>
      <c r="F21" s="214">
        <f>F22+F23+F26+F31</f>
        <v>372306</v>
      </c>
      <c r="G21" s="214">
        <f>G22+G23+G26+G31</f>
        <v>378216</v>
      </c>
      <c r="H21" s="461">
        <f t="shared" si="0"/>
        <v>101.5874039096872</v>
      </c>
    </row>
    <row r="22" spans="1:8" ht="12.75">
      <c r="A22" s="27" t="s">
        <v>40</v>
      </c>
      <c r="B22" s="696" t="s">
        <v>41</v>
      </c>
      <c r="C22" s="696"/>
      <c r="D22" s="696"/>
      <c r="E22" s="696"/>
      <c r="F22" s="215">
        <v>0</v>
      </c>
      <c r="G22" s="215">
        <v>0</v>
      </c>
      <c r="H22" s="460">
        <v>0</v>
      </c>
    </row>
    <row r="23" spans="1:8" ht="12.75">
      <c r="A23" s="27" t="s">
        <v>42</v>
      </c>
      <c r="B23" s="696" t="s">
        <v>43</v>
      </c>
      <c r="C23" s="696"/>
      <c r="D23" s="696"/>
      <c r="E23" s="696"/>
      <c r="F23" s="215">
        <f>SUM(F24:F25)</f>
        <v>57640</v>
      </c>
      <c r="G23" s="215">
        <f>SUM(G24:G25)</f>
        <v>73956</v>
      </c>
      <c r="H23" s="462">
        <f t="shared" si="0"/>
        <v>128.30673143650242</v>
      </c>
    </row>
    <row r="24" spans="1:8" ht="12.75">
      <c r="A24" s="27"/>
      <c r="B24" s="673" t="s">
        <v>145</v>
      </c>
      <c r="C24" s="676"/>
      <c r="D24" s="676"/>
      <c r="E24" s="677"/>
      <c r="F24" s="213">
        <v>22640</v>
      </c>
      <c r="G24" s="213">
        <v>23956</v>
      </c>
      <c r="H24" s="460">
        <f t="shared" si="0"/>
        <v>105.81272084805653</v>
      </c>
    </row>
    <row r="25" spans="1:8" ht="12.75">
      <c r="A25" s="27"/>
      <c r="B25" s="673" t="s">
        <v>512</v>
      </c>
      <c r="C25" s="676"/>
      <c r="D25" s="676"/>
      <c r="E25" s="677"/>
      <c r="F25" s="213">
        <v>35000</v>
      </c>
      <c r="G25" s="213">
        <v>50000</v>
      </c>
      <c r="H25" s="460">
        <f t="shared" si="0"/>
        <v>142.85714285714286</v>
      </c>
    </row>
    <row r="26" spans="1:8" ht="12.75">
      <c r="A26" s="27" t="s">
        <v>44</v>
      </c>
      <c r="B26" s="696" t="s">
        <v>45</v>
      </c>
      <c r="C26" s="696"/>
      <c r="D26" s="696"/>
      <c r="E26" s="696"/>
      <c r="F26" s="215">
        <f>SUM(F27:F30)</f>
        <v>310296</v>
      </c>
      <c r="G26" s="215">
        <f>SUM(G27:G30)</f>
        <v>299960</v>
      </c>
      <c r="H26" s="462">
        <f t="shared" si="0"/>
        <v>96.66898703173744</v>
      </c>
    </row>
    <row r="27" spans="1:8" ht="12.75">
      <c r="A27" s="27"/>
      <c r="B27" s="673" t="s">
        <v>513</v>
      </c>
      <c r="C27" s="676"/>
      <c r="D27" s="676"/>
      <c r="E27" s="677"/>
      <c r="F27" s="213">
        <v>55465</v>
      </c>
      <c r="G27" s="213">
        <v>51376</v>
      </c>
      <c r="H27" s="460">
        <f t="shared" si="0"/>
        <v>92.62778328675742</v>
      </c>
    </row>
    <row r="28" spans="1:8" ht="12.75">
      <c r="A28" s="27"/>
      <c r="B28" s="673" t="s">
        <v>514</v>
      </c>
      <c r="C28" s="676"/>
      <c r="D28" s="676"/>
      <c r="E28" s="677"/>
      <c r="F28" s="213">
        <v>236831</v>
      </c>
      <c r="G28" s="213">
        <v>228584</v>
      </c>
      <c r="H28" s="460">
        <f t="shared" si="0"/>
        <v>96.51777005544038</v>
      </c>
    </row>
    <row r="29" spans="1:8" ht="12.75">
      <c r="A29" s="27"/>
      <c r="B29" s="673" t="s">
        <v>515</v>
      </c>
      <c r="C29" s="676"/>
      <c r="D29" s="676"/>
      <c r="E29" s="677"/>
      <c r="F29" s="213">
        <v>0</v>
      </c>
      <c r="G29" s="213">
        <v>0</v>
      </c>
      <c r="H29" s="460">
        <v>0</v>
      </c>
    </row>
    <row r="30" spans="1:8" ht="12.75">
      <c r="A30" s="27"/>
      <c r="B30" s="673" t="s">
        <v>516</v>
      </c>
      <c r="C30" s="676"/>
      <c r="D30" s="676"/>
      <c r="E30" s="677"/>
      <c r="F30" s="213">
        <v>18000</v>
      </c>
      <c r="G30" s="213">
        <v>20000</v>
      </c>
      <c r="H30" s="460">
        <f t="shared" si="0"/>
        <v>111.11111111111111</v>
      </c>
    </row>
    <row r="31" spans="1:8" ht="12.75">
      <c r="A31" s="27" t="s">
        <v>46</v>
      </c>
      <c r="B31" s="696" t="s">
        <v>386</v>
      </c>
      <c r="C31" s="696"/>
      <c r="D31" s="696"/>
      <c r="E31" s="696"/>
      <c r="F31" s="215">
        <f>SUM(F32:F34)</f>
        <v>4370</v>
      </c>
      <c r="G31" s="215">
        <f>SUM(G32:G34)</f>
        <v>4300</v>
      </c>
      <c r="H31" s="462">
        <f t="shared" si="0"/>
        <v>98.39816933638444</v>
      </c>
    </row>
    <row r="32" spans="1:8" ht="12.75">
      <c r="A32" s="27"/>
      <c r="B32" s="673" t="s">
        <v>517</v>
      </c>
      <c r="C32" s="676"/>
      <c r="D32" s="676"/>
      <c r="E32" s="677"/>
      <c r="F32" s="213">
        <v>1100</v>
      </c>
      <c r="G32" s="213">
        <v>1100</v>
      </c>
      <c r="H32" s="460">
        <f t="shared" si="0"/>
        <v>100</v>
      </c>
    </row>
    <row r="33" spans="1:8" ht="12.75">
      <c r="A33" s="27"/>
      <c r="B33" s="673" t="s">
        <v>518</v>
      </c>
      <c r="C33" s="676"/>
      <c r="D33" s="676"/>
      <c r="E33" s="677"/>
      <c r="F33" s="213">
        <v>2500</v>
      </c>
      <c r="G33" s="213">
        <v>2200</v>
      </c>
      <c r="H33" s="460">
        <f t="shared" si="0"/>
        <v>88</v>
      </c>
    </row>
    <row r="34" spans="1:8" ht="12.75">
      <c r="A34" s="28"/>
      <c r="B34" s="693" t="s">
        <v>519</v>
      </c>
      <c r="C34" s="694"/>
      <c r="D34" s="694"/>
      <c r="E34" s="695"/>
      <c r="F34" s="216">
        <v>770</v>
      </c>
      <c r="G34" s="216">
        <v>1000</v>
      </c>
      <c r="H34" s="463">
        <f t="shared" si="0"/>
        <v>129.87012987012986</v>
      </c>
    </row>
    <row r="35" spans="1:8" ht="12.75">
      <c r="A35" s="29"/>
      <c r="B35" s="714" t="s">
        <v>48</v>
      </c>
      <c r="C35" s="715"/>
      <c r="D35" s="715"/>
      <c r="E35" s="716"/>
      <c r="F35" s="222"/>
      <c r="G35" s="222"/>
      <c r="H35" s="459"/>
    </row>
    <row r="36" spans="1:8" ht="12.75">
      <c r="A36" s="30" t="s">
        <v>49</v>
      </c>
      <c r="B36" s="697" t="s">
        <v>50</v>
      </c>
      <c r="C36" s="697"/>
      <c r="D36" s="697"/>
      <c r="E36" s="697"/>
      <c r="F36" s="218">
        <f>F37+F40+F42+F48+F52</f>
        <v>662393</v>
      </c>
      <c r="G36" s="218">
        <f>G37+G40+G42+G48+G52</f>
        <v>640583</v>
      </c>
      <c r="H36" s="459">
        <f>G36/F36*100</f>
        <v>96.70739274116725</v>
      </c>
    </row>
    <row r="37" spans="1:8" ht="12.75">
      <c r="A37" s="27" t="s">
        <v>51</v>
      </c>
      <c r="B37" s="696" t="s">
        <v>52</v>
      </c>
      <c r="C37" s="696"/>
      <c r="D37" s="696"/>
      <c r="E37" s="696"/>
      <c r="F37" s="215">
        <f>SUM(F38:F39)</f>
        <v>523847</v>
      </c>
      <c r="G37" s="215">
        <f>SUM(G38:G39)</f>
        <v>522003</v>
      </c>
      <c r="H37" s="603">
        <f>G37/F37*100</f>
        <v>99.64798882116344</v>
      </c>
    </row>
    <row r="38" spans="1:8" ht="12.75">
      <c r="A38" s="27"/>
      <c r="B38" s="673" t="s">
        <v>520</v>
      </c>
      <c r="C38" s="676"/>
      <c r="D38" s="676"/>
      <c r="E38" s="677"/>
      <c r="F38" s="213">
        <v>0</v>
      </c>
      <c r="G38" s="213">
        <v>0</v>
      </c>
      <c r="H38" s="460">
        <v>0</v>
      </c>
    </row>
    <row r="39" spans="1:8" ht="12.75">
      <c r="A39" s="27"/>
      <c r="B39" s="673" t="s">
        <v>521</v>
      </c>
      <c r="C39" s="676"/>
      <c r="D39" s="676"/>
      <c r="E39" s="677"/>
      <c r="F39" s="213">
        <v>523847</v>
      </c>
      <c r="G39" s="213">
        <v>522003</v>
      </c>
      <c r="H39" s="460">
        <f aca="true" t="shared" si="1" ref="H39:H46">G39/F39*100</f>
        <v>99.64798882116344</v>
      </c>
    </row>
    <row r="40" spans="1:8" ht="12.75">
      <c r="A40" s="27" t="s">
        <v>53</v>
      </c>
      <c r="B40" s="696" t="s">
        <v>54</v>
      </c>
      <c r="C40" s="696"/>
      <c r="D40" s="696"/>
      <c r="E40" s="696"/>
      <c r="F40" s="215">
        <f>SUM(F41:F41)</f>
        <v>571</v>
      </c>
      <c r="G40" s="215">
        <f>SUM(G41:G41)</f>
        <v>0</v>
      </c>
      <c r="H40" s="460">
        <f t="shared" si="1"/>
        <v>0</v>
      </c>
    </row>
    <row r="41" spans="1:8" ht="12.75">
      <c r="A41" s="27"/>
      <c r="B41" s="673" t="s">
        <v>522</v>
      </c>
      <c r="C41" s="676"/>
      <c r="D41" s="676"/>
      <c r="E41" s="677"/>
      <c r="F41" s="213">
        <v>571</v>
      </c>
      <c r="G41" s="213">
        <v>0</v>
      </c>
      <c r="H41" s="460">
        <f t="shared" si="1"/>
        <v>0</v>
      </c>
    </row>
    <row r="42" spans="1:8" ht="12.75">
      <c r="A42" s="27" t="s">
        <v>55</v>
      </c>
      <c r="B42" s="673" t="s">
        <v>58</v>
      </c>
      <c r="C42" s="740"/>
      <c r="D42" s="740"/>
      <c r="E42" s="739"/>
      <c r="F42" s="210">
        <f>SUM(F43:F44)</f>
        <v>137975</v>
      </c>
      <c r="G42" s="210">
        <f>SUM(G43:G44)</f>
        <v>118580</v>
      </c>
      <c r="H42" s="462">
        <f t="shared" si="1"/>
        <v>85.94310563507882</v>
      </c>
    </row>
    <row r="43" spans="1:8" ht="12.75">
      <c r="A43" s="27"/>
      <c r="B43" s="673" t="s">
        <v>523</v>
      </c>
      <c r="C43" s="676"/>
      <c r="D43" s="676"/>
      <c r="E43" s="677"/>
      <c r="F43" s="213">
        <v>5400</v>
      </c>
      <c r="G43" s="213">
        <v>9580</v>
      </c>
      <c r="H43" s="460">
        <f t="shared" si="1"/>
        <v>177.40740740740742</v>
      </c>
    </row>
    <row r="44" spans="1:8" ht="12.75">
      <c r="A44" s="27"/>
      <c r="B44" s="673" t="s">
        <v>524</v>
      </c>
      <c r="C44" s="676"/>
      <c r="D44" s="676"/>
      <c r="E44" s="677"/>
      <c r="F44" s="213">
        <v>132575</v>
      </c>
      <c r="G44" s="213">
        <v>109000</v>
      </c>
      <c r="H44" s="460">
        <f t="shared" si="1"/>
        <v>82.21761267207242</v>
      </c>
    </row>
    <row r="45" spans="1:8" ht="12.75">
      <c r="A45" s="27"/>
      <c r="B45" s="673" t="s">
        <v>350</v>
      </c>
      <c r="C45" s="676"/>
      <c r="D45" s="676"/>
      <c r="E45" s="677"/>
      <c r="F45" s="213">
        <v>68950</v>
      </c>
      <c r="G45" s="213">
        <v>17478</v>
      </c>
      <c r="H45" s="460">
        <f t="shared" si="1"/>
        <v>25.34880348078318</v>
      </c>
    </row>
    <row r="46" spans="1:8" ht="12.75">
      <c r="A46" s="27"/>
      <c r="B46" s="673" t="s">
        <v>59</v>
      </c>
      <c r="C46" s="676"/>
      <c r="D46" s="676"/>
      <c r="E46" s="677"/>
      <c r="F46" s="213">
        <v>649</v>
      </c>
      <c r="G46" s="213">
        <v>479</v>
      </c>
      <c r="H46" s="460">
        <f t="shared" si="1"/>
        <v>73.80585516178738</v>
      </c>
    </row>
    <row r="47" spans="1:8" ht="12.75">
      <c r="A47" s="27"/>
      <c r="B47" s="673"/>
      <c r="C47" s="678"/>
      <c r="D47" s="678"/>
      <c r="E47" s="739"/>
      <c r="F47" s="213"/>
      <c r="G47" s="213"/>
      <c r="H47" s="460"/>
    </row>
    <row r="48" spans="1:8" ht="12.75">
      <c r="A48" s="27"/>
      <c r="B48" s="673"/>
      <c r="C48" s="676"/>
      <c r="D48" s="676"/>
      <c r="E48" s="677"/>
      <c r="F48" s="210"/>
      <c r="G48" s="210"/>
      <c r="H48" s="462"/>
    </row>
    <row r="49" spans="1:8" ht="12.75">
      <c r="A49" s="27"/>
      <c r="B49" s="673"/>
      <c r="C49" s="676"/>
      <c r="D49" s="676"/>
      <c r="E49" s="677"/>
      <c r="F49" s="213"/>
      <c r="G49" s="213"/>
      <c r="H49" s="460"/>
    </row>
    <row r="50" spans="1:8" ht="12.75">
      <c r="A50" s="27"/>
      <c r="B50" s="673"/>
      <c r="C50" s="676"/>
      <c r="D50" s="676"/>
      <c r="E50" s="677"/>
      <c r="F50" s="213"/>
      <c r="G50" s="213"/>
      <c r="H50" s="460"/>
    </row>
    <row r="51" spans="1:8" ht="12.75">
      <c r="A51" s="27"/>
      <c r="B51" s="673"/>
      <c r="C51" s="674"/>
      <c r="D51" s="674"/>
      <c r="E51" s="675"/>
      <c r="F51" s="213"/>
      <c r="G51" s="213"/>
      <c r="H51" s="462"/>
    </row>
    <row r="52" spans="1:8" ht="13.5" thickBot="1">
      <c r="A52" s="32"/>
      <c r="B52" s="735"/>
      <c r="C52" s="736"/>
      <c r="D52" s="736"/>
      <c r="E52" s="737"/>
      <c r="F52" s="219"/>
      <c r="G52" s="219"/>
      <c r="H52" s="464"/>
    </row>
    <row r="53" spans="1:8" ht="13.5" thickTop="1">
      <c r="A53" s="33"/>
      <c r="B53" s="26"/>
      <c r="C53" s="26"/>
      <c r="D53" s="26"/>
      <c r="E53" s="26"/>
      <c r="F53" s="207"/>
      <c r="G53" s="207"/>
      <c r="H53" s="207"/>
    </row>
    <row r="54" spans="1:8" ht="12.75">
      <c r="A54" s="33"/>
      <c r="B54" s="26"/>
      <c r="C54" s="26"/>
      <c r="D54" s="26"/>
      <c r="E54" s="26"/>
      <c r="F54" s="207"/>
      <c r="G54" s="207"/>
      <c r="H54" s="207"/>
    </row>
    <row r="55" spans="1:8" ht="12.75">
      <c r="A55" s="33"/>
      <c r="B55" s="26"/>
      <c r="C55" s="26"/>
      <c r="D55" s="26"/>
      <c r="E55" s="26"/>
      <c r="F55" s="207"/>
      <c r="G55" s="207"/>
      <c r="H55" s="207"/>
    </row>
    <row r="56" spans="1:8" ht="12.75">
      <c r="A56" s="33"/>
      <c r="B56" s="26"/>
      <c r="C56" s="26"/>
      <c r="D56" s="26"/>
      <c r="E56" s="26"/>
      <c r="F56" s="207"/>
      <c r="G56" s="207"/>
      <c r="H56" s="207"/>
    </row>
    <row r="57" spans="1:8" ht="12.75">
      <c r="A57" s="33"/>
      <c r="B57" s="26"/>
      <c r="C57" s="26"/>
      <c r="D57" s="26"/>
      <c r="E57" s="26"/>
      <c r="F57" s="207"/>
      <c r="G57" s="207"/>
      <c r="H57" s="207"/>
    </row>
    <row r="58" spans="1:8" ht="12.75">
      <c r="A58" s="33"/>
      <c r="B58" s="26"/>
      <c r="C58" s="26"/>
      <c r="D58" s="26"/>
      <c r="E58" s="26"/>
      <c r="F58" s="207"/>
      <c r="G58" s="207"/>
      <c r="H58" s="207"/>
    </row>
    <row r="59" spans="1:8" ht="12.75">
      <c r="A59" s="33"/>
      <c r="B59" s="26"/>
      <c r="C59" s="26"/>
      <c r="D59" s="26"/>
      <c r="E59" s="26"/>
      <c r="F59" s="207"/>
      <c r="G59" s="207"/>
      <c r="H59" s="207"/>
    </row>
    <row r="60" spans="1:8" ht="12.75">
      <c r="A60" s="33"/>
      <c r="B60" s="26"/>
      <c r="C60" s="26"/>
      <c r="D60" s="26"/>
      <c r="E60" s="26"/>
      <c r="F60" s="207"/>
      <c r="G60" s="207"/>
      <c r="H60" s="207"/>
    </row>
    <row r="61" spans="1:8" ht="12.75">
      <c r="A61" s="33"/>
      <c r="B61" s="26"/>
      <c r="C61" s="26"/>
      <c r="D61" s="26"/>
      <c r="E61" s="26"/>
      <c r="F61" s="207"/>
      <c r="G61" s="207"/>
      <c r="H61" s="207"/>
    </row>
    <row r="62" spans="1:8" ht="12.75">
      <c r="A62" s="33"/>
      <c r="B62" s="26"/>
      <c r="C62" s="26"/>
      <c r="D62" s="26"/>
      <c r="E62" s="26"/>
      <c r="F62" s="207"/>
      <c r="G62" s="207"/>
      <c r="H62" s="207"/>
    </row>
    <row r="63" spans="1:8" ht="12.75">
      <c r="A63" s="33"/>
      <c r="B63" s="26"/>
      <c r="C63" s="26"/>
      <c r="D63" s="26"/>
      <c r="E63" s="26"/>
      <c r="F63" s="207"/>
      <c r="G63" s="207"/>
      <c r="H63" s="207"/>
    </row>
    <row r="64" spans="1:8" ht="12.75">
      <c r="A64" s="33"/>
      <c r="B64" s="26"/>
      <c r="C64" s="26"/>
      <c r="D64" s="26"/>
      <c r="E64" s="26"/>
      <c r="F64" s="207"/>
      <c r="G64" s="207"/>
      <c r="H64" s="207"/>
    </row>
    <row r="65" spans="1:8" ht="12.75">
      <c r="A65" s="33"/>
      <c r="B65" s="26"/>
      <c r="C65" s="26"/>
      <c r="D65" s="26"/>
      <c r="E65" s="26"/>
      <c r="F65" s="207"/>
      <c r="G65" s="738" t="s">
        <v>491</v>
      </c>
      <c r="H65" s="707"/>
    </row>
    <row r="66" spans="1:8" ht="12.75">
      <c r="A66" s="33"/>
      <c r="B66" s="26"/>
      <c r="C66" s="26"/>
      <c r="D66" s="26"/>
      <c r="E66" s="26"/>
      <c r="F66" s="207"/>
      <c r="G66" s="207"/>
      <c r="H66" s="207"/>
    </row>
    <row r="67" spans="1:8" ht="13.5" thickBot="1">
      <c r="A67" s="34"/>
      <c r="B67" s="26"/>
      <c r="C67" s="26"/>
      <c r="D67" s="26"/>
      <c r="E67" s="26"/>
      <c r="F67" s="207"/>
      <c r="G67" s="207"/>
      <c r="H67" s="207" t="s">
        <v>458</v>
      </c>
    </row>
    <row r="68" spans="1:8" ht="13.5" customHeight="1" thickTop="1">
      <c r="A68" s="717" t="s">
        <v>32</v>
      </c>
      <c r="B68" s="719" t="s">
        <v>33</v>
      </c>
      <c r="C68" s="719"/>
      <c r="D68" s="719"/>
      <c r="E68" s="719"/>
      <c r="F68" s="698" t="s">
        <v>495</v>
      </c>
      <c r="G68" s="698" t="s">
        <v>595</v>
      </c>
      <c r="H68" s="700" t="s">
        <v>463</v>
      </c>
    </row>
    <row r="69" spans="1:8" ht="12.75">
      <c r="A69" s="718"/>
      <c r="B69" s="720"/>
      <c r="C69" s="720"/>
      <c r="D69" s="720"/>
      <c r="E69" s="720"/>
      <c r="F69" s="699"/>
      <c r="G69" s="699"/>
      <c r="H69" s="701"/>
    </row>
    <row r="70" spans="1:8" ht="12.75">
      <c r="A70" s="27"/>
      <c r="B70" s="729" t="s">
        <v>61</v>
      </c>
      <c r="C70" s="730"/>
      <c r="D70" s="730"/>
      <c r="E70" s="731"/>
      <c r="F70" s="221"/>
      <c r="G70" s="221"/>
      <c r="H70" s="221"/>
    </row>
    <row r="71" spans="1:8" ht="12.75">
      <c r="A71" s="30" t="s">
        <v>62</v>
      </c>
      <c r="B71" s="721" t="s">
        <v>63</v>
      </c>
      <c r="C71" s="724"/>
      <c r="D71" s="724"/>
      <c r="E71" s="725"/>
      <c r="F71" s="224">
        <v>13264</v>
      </c>
      <c r="G71" s="224">
        <v>0</v>
      </c>
      <c r="H71" s="211">
        <f>G71/F71*100</f>
        <v>0</v>
      </c>
    </row>
    <row r="72" spans="1:8" ht="12.75">
      <c r="A72" s="27" t="s">
        <v>64</v>
      </c>
      <c r="B72" s="696" t="s">
        <v>65</v>
      </c>
      <c r="C72" s="696"/>
      <c r="D72" s="696"/>
      <c r="E72" s="696"/>
      <c r="F72" s="212">
        <f>F73</f>
        <v>13230</v>
      </c>
      <c r="G72" s="212">
        <f>G73</f>
        <v>10000</v>
      </c>
      <c r="H72" s="212">
        <f>G72/F72*100</f>
        <v>75.58578987150416</v>
      </c>
    </row>
    <row r="73" spans="1:8" ht="12.75">
      <c r="A73" s="27"/>
      <c r="B73" s="673" t="s">
        <v>525</v>
      </c>
      <c r="C73" s="676"/>
      <c r="D73" s="676"/>
      <c r="E73" s="676"/>
      <c r="F73" s="220">
        <v>13230</v>
      </c>
      <c r="G73" s="220">
        <v>10000</v>
      </c>
      <c r="H73" s="230">
        <f>G73/F73*100</f>
        <v>75.58578987150416</v>
      </c>
    </row>
    <row r="74" spans="1:8" ht="12.75">
      <c r="A74" s="28" t="s">
        <v>66</v>
      </c>
      <c r="B74" s="694" t="s">
        <v>67</v>
      </c>
      <c r="C74" s="733"/>
      <c r="D74" s="733"/>
      <c r="E74" s="733"/>
      <c r="F74" s="225">
        <v>0</v>
      </c>
      <c r="G74" s="225">
        <v>0</v>
      </c>
      <c r="H74" s="225">
        <v>0</v>
      </c>
    </row>
    <row r="75" spans="1:8" ht="12.75">
      <c r="A75" s="28"/>
      <c r="B75" s="734" t="s">
        <v>68</v>
      </c>
      <c r="C75" s="734"/>
      <c r="D75" s="734"/>
      <c r="E75" s="734"/>
      <c r="F75" s="221"/>
      <c r="G75" s="221"/>
      <c r="H75" s="414"/>
    </row>
    <row r="76" spans="1:8" ht="12.75">
      <c r="A76" s="30" t="s">
        <v>69</v>
      </c>
      <c r="B76" s="697" t="s">
        <v>70</v>
      </c>
      <c r="C76" s="697"/>
      <c r="D76" s="697"/>
      <c r="E76" s="697"/>
      <c r="F76" s="211">
        <f>SUM(F77:F78)</f>
        <v>2150</v>
      </c>
      <c r="G76" s="211">
        <f>SUM(G77:G78)</f>
        <v>3181</v>
      </c>
      <c r="H76" s="212">
        <f>G76/F76*100</f>
        <v>147.95348837209303</v>
      </c>
    </row>
    <row r="77" spans="1:8" ht="12.75">
      <c r="A77" s="27"/>
      <c r="B77" s="673" t="s">
        <v>328</v>
      </c>
      <c r="C77" s="676"/>
      <c r="D77" s="676"/>
      <c r="E77" s="677"/>
      <c r="F77" s="213">
        <v>2150</v>
      </c>
      <c r="G77" s="213">
        <v>2300</v>
      </c>
      <c r="H77" s="230">
        <f>G77/F77*100</f>
        <v>106.9767441860465</v>
      </c>
    </row>
    <row r="78" spans="1:8" ht="12.75">
      <c r="A78" s="27"/>
      <c r="B78" s="673" t="s">
        <v>453</v>
      </c>
      <c r="C78" s="676"/>
      <c r="D78" s="676"/>
      <c r="E78" s="677"/>
      <c r="F78" s="213">
        <v>0</v>
      </c>
      <c r="G78" s="213">
        <v>881</v>
      </c>
      <c r="H78" s="230">
        <v>0</v>
      </c>
    </row>
    <row r="79" spans="1:8" ht="12.75">
      <c r="A79" s="27" t="s">
        <v>71</v>
      </c>
      <c r="B79" s="673" t="s">
        <v>301</v>
      </c>
      <c r="C79" s="676"/>
      <c r="D79" s="676"/>
      <c r="E79" s="677"/>
      <c r="F79" s="227">
        <f>SUM(F80:F90)</f>
        <v>64495</v>
      </c>
      <c r="G79" s="227">
        <f>SUM(G80:G90)</f>
        <v>42084</v>
      </c>
      <c r="H79" s="212">
        <f>G79/F79*100</f>
        <v>65.2515698891387</v>
      </c>
    </row>
    <row r="80" spans="1:8" ht="12.75">
      <c r="A80" s="27"/>
      <c r="B80" s="696" t="s">
        <v>526</v>
      </c>
      <c r="C80" s="696"/>
      <c r="D80" s="696"/>
      <c r="E80" s="696"/>
      <c r="F80" s="220">
        <v>8901</v>
      </c>
      <c r="G80" s="220">
        <v>8766</v>
      </c>
      <c r="H80" s="230">
        <f aca="true" t="shared" si="2" ref="H80:H88">G80/F80*100</f>
        <v>98.48331648129424</v>
      </c>
    </row>
    <row r="81" spans="1:8" ht="12.75">
      <c r="A81" s="27"/>
      <c r="B81" s="673" t="s">
        <v>527</v>
      </c>
      <c r="C81" s="676"/>
      <c r="D81" s="676"/>
      <c r="E81" s="677"/>
      <c r="F81" s="213">
        <v>3000</v>
      </c>
      <c r="G81" s="213">
        <v>3000</v>
      </c>
      <c r="H81" s="230">
        <f t="shared" si="2"/>
        <v>100</v>
      </c>
    </row>
    <row r="82" spans="1:8" ht="12.75">
      <c r="A82" s="27"/>
      <c r="B82" s="673" t="s">
        <v>528</v>
      </c>
      <c r="C82" s="676"/>
      <c r="D82" s="676"/>
      <c r="E82" s="677"/>
      <c r="F82" s="213">
        <v>360</v>
      </c>
      <c r="G82" s="213">
        <v>1000</v>
      </c>
      <c r="H82" s="230">
        <f t="shared" si="2"/>
        <v>277.77777777777777</v>
      </c>
    </row>
    <row r="83" spans="1:8" ht="12.75">
      <c r="A83" s="27"/>
      <c r="B83" s="673" t="s">
        <v>329</v>
      </c>
      <c r="C83" s="676"/>
      <c r="D83" s="676"/>
      <c r="E83" s="677"/>
      <c r="F83" s="213">
        <v>2426</v>
      </c>
      <c r="G83" s="213">
        <v>109</v>
      </c>
      <c r="H83" s="230">
        <f t="shared" si="2"/>
        <v>4.492992580379225</v>
      </c>
    </row>
    <row r="84" spans="1:8" ht="12.75">
      <c r="A84" s="27"/>
      <c r="B84" s="673" t="s">
        <v>496</v>
      </c>
      <c r="C84" s="676"/>
      <c r="D84" s="676"/>
      <c r="E84" s="677"/>
      <c r="F84" s="213">
        <v>1067</v>
      </c>
      <c r="G84" s="213">
        <v>1300</v>
      </c>
      <c r="H84" s="230">
        <f t="shared" si="2"/>
        <v>121.83692596063732</v>
      </c>
    </row>
    <row r="85" spans="1:8" ht="12.75">
      <c r="A85" s="27"/>
      <c r="B85" s="673" t="s">
        <v>465</v>
      </c>
      <c r="C85" s="676"/>
      <c r="D85" s="676"/>
      <c r="E85" s="677"/>
      <c r="F85" s="213">
        <v>5600</v>
      </c>
      <c r="G85" s="213">
        <v>7190</v>
      </c>
      <c r="H85" s="230">
        <f t="shared" si="2"/>
        <v>128.39285714285717</v>
      </c>
    </row>
    <row r="86" spans="1:8" ht="12.75">
      <c r="A86" s="27"/>
      <c r="B86" s="673" t="s">
        <v>497</v>
      </c>
      <c r="C86" s="674"/>
      <c r="D86" s="674"/>
      <c r="E86" s="675"/>
      <c r="F86" s="213">
        <v>286</v>
      </c>
      <c r="G86" s="213">
        <v>0</v>
      </c>
      <c r="H86" s="230">
        <f t="shared" si="2"/>
        <v>0</v>
      </c>
    </row>
    <row r="87" spans="1:8" ht="12.75">
      <c r="A87" s="27"/>
      <c r="B87" s="673" t="s">
        <v>499</v>
      </c>
      <c r="C87" s="674"/>
      <c r="D87" s="674"/>
      <c r="E87" s="675"/>
      <c r="F87" s="213">
        <v>37044</v>
      </c>
      <c r="G87" s="213">
        <v>9443</v>
      </c>
      <c r="H87" s="230">
        <f t="shared" si="2"/>
        <v>25.491307634164777</v>
      </c>
    </row>
    <row r="88" spans="1:8" ht="12.75">
      <c r="A88" s="27"/>
      <c r="B88" s="673" t="s">
        <v>498</v>
      </c>
      <c r="C88" s="674"/>
      <c r="D88" s="674"/>
      <c r="E88" s="675"/>
      <c r="F88" s="213">
        <v>5811</v>
      </c>
      <c r="G88" s="213">
        <v>6749</v>
      </c>
      <c r="H88" s="230">
        <f t="shared" si="2"/>
        <v>116.14180003441747</v>
      </c>
    </row>
    <row r="89" spans="1:8" ht="12.75">
      <c r="A89" s="27"/>
      <c r="B89" s="673" t="s">
        <v>500</v>
      </c>
      <c r="C89" s="674"/>
      <c r="D89" s="674"/>
      <c r="E89" s="675"/>
      <c r="F89" s="213">
        <v>0</v>
      </c>
      <c r="G89" s="213">
        <v>3128</v>
      </c>
      <c r="H89" s="230">
        <v>0</v>
      </c>
    </row>
    <row r="90" spans="1:8" ht="12.75">
      <c r="A90" s="27"/>
      <c r="B90" s="673" t="s">
        <v>621</v>
      </c>
      <c r="C90" s="674"/>
      <c r="D90" s="674"/>
      <c r="E90" s="675"/>
      <c r="F90" s="213">
        <v>0</v>
      </c>
      <c r="G90" s="213">
        <v>1399</v>
      </c>
      <c r="H90" s="230">
        <v>0</v>
      </c>
    </row>
    <row r="91" spans="1:8" ht="12.75">
      <c r="A91" s="27" t="s">
        <v>75</v>
      </c>
      <c r="B91" s="696" t="s">
        <v>305</v>
      </c>
      <c r="C91" s="696"/>
      <c r="D91" s="696"/>
      <c r="E91" s="696"/>
      <c r="F91" s="212">
        <f>SUM(F92:F94)</f>
        <v>5900</v>
      </c>
      <c r="G91" s="212">
        <f>SUM(G92:G94)</f>
        <v>4850</v>
      </c>
      <c r="H91" s="212">
        <f>G91/F91*100</f>
        <v>82.20338983050848</v>
      </c>
    </row>
    <row r="92" spans="1:8" ht="12.75">
      <c r="A92" s="27"/>
      <c r="B92" s="673" t="s">
        <v>507</v>
      </c>
      <c r="C92" s="676"/>
      <c r="D92" s="676"/>
      <c r="E92" s="677"/>
      <c r="F92" s="213">
        <v>1500</v>
      </c>
      <c r="G92" s="213">
        <v>600</v>
      </c>
      <c r="H92" s="230">
        <f>G92/F92*100</f>
        <v>40</v>
      </c>
    </row>
    <row r="93" spans="1:8" ht="12.75">
      <c r="A93" s="27"/>
      <c r="B93" s="673" t="s">
        <v>466</v>
      </c>
      <c r="C93" s="674"/>
      <c r="D93" s="674"/>
      <c r="E93" s="675"/>
      <c r="F93" s="213">
        <v>150</v>
      </c>
      <c r="G93" s="213">
        <v>0</v>
      </c>
      <c r="H93" s="230">
        <f>G93/F93*100</f>
        <v>0</v>
      </c>
    </row>
    <row r="94" spans="1:8" ht="12.75">
      <c r="A94" s="27"/>
      <c r="B94" s="673" t="s">
        <v>328</v>
      </c>
      <c r="C94" s="676"/>
      <c r="D94" s="676"/>
      <c r="E94" s="677"/>
      <c r="F94" s="213">
        <v>4250</v>
      </c>
      <c r="G94" s="213">
        <v>4250</v>
      </c>
      <c r="H94" s="230">
        <f>G94/F94*100</f>
        <v>100</v>
      </c>
    </row>
    <row r="95" spans="1:8" ht="12.75">
      <c r="A95" s="27" t="s">
        <v>80</v>
      </c>
      <c r="B95" s="673" t="s">
        <v>306</v>
      </c>
      <c r="C95" s="676"/>
      <c r="D95" s="676"/>
      <c r="E95" s="677"/>
      <c r="F95" s="227">
        <f>SUM(F96:F107)</f>
        <v>468995</v>
      </c>
      <c r="G95" s="227">
        <f>SUM(G96:G107)</f>
        <v>333703</v>
      </c>
      <c r="H95" s="212">
        <f aca="true" t="shared" si="3" ref="H95:H105">G95/F95*100</f>
        <v>71.1527841448203</v>
      </c>
    </row>
    <row r="96" spans="1:8" ht="12.75">
      <c r="A96" s="27"/>
      <c r="B96" s="673" t="s">
        <v>623</v>
      </c>
      <c r="C96" s="674"/>
      <c r="D96" s="674"/>
      <c r="E96" s="675"/>
      <c r="F96" s="444">
        <v>0</v>
      </c>
      <c r="G96" s="444">
        <v>17594</v>
      </c>
      <c r="H96" s="230">
        <v>0</v>
      </c>
    </row>
    <row r="97" spans="1:8" ht="12.75">
      <c r="A97" s="27"/>
      <c r="B97" s="673" t="s">
        <v>508</v>
      </c>
      <c r="C97" s="674"/>
      <c r="D97" s="674"/>
      <c r="E97" s="675"/>
      <c r="F97" s="444">
        <v>343717</v>
      </c>
      <c r="G97" s="444">
        <v>88458</v>
      </c>
      <c r="H97" s="230">
        <f t="shared" si="3"/>
        <v>25.735706991507552</v>
      </c>
    </row>
    <row r="98" spans="1:8" ht="12.75">
      <c r="A98" s="27"/>
      <c r="B98" s="673" t="s">
        <v>498</v>
      </c>
      <c r="C98" s="674"/>
      <c r="D98" s="674"/>
      <c r="E98" s="675"/>
      <c r="F98" s="444">
        <v>960</v>
      </c>
      <c r="G98" s="444">
        <v>0</v>
      </c>
      <c r="H98" s="230">
        <f t="shared" si="3"/>
        <v>0</v>
      </c>
    </row>
    <row r="99" spans="1:8" ht="12.75">
      <c r="A99" s="27"/>
      <c r="B99" s="673" t="s">
        <v>509</v>
      </c>
      <c r="C99" s="674"/>
      <c r="D99" s="674"/>
      <c r="E99" s="675"/>
      <c r="F99" s="444">
        <v>47349</v>
      </c>
      <c r="G99" s="444">
        <v>37646</v>
      </c>
      <c r="H99" s="230">
        <f t="shared" si="3"/>
        <v>79.50748695854189</v>
      </c>
    </row>
    <row r="100" spans="1:8" ht="12.75">
      <c r="A100" s="27"/>
      <c r="B100" s="673" t="s">
        <v>500</v>
      </c>
      <c r="C100" s="674"/>
      <c r="D100" s="674"/>
      <c r="E100" s="675"/>
      <c r="F100" s="444">
        <v>4634</v>
      </c>
      <c r="G100" s="444">
        <v>1506</v>
      </c>
      <c r="H100" s="230">
        <f t="shared" si="3"/>
        <v>32.49892101855848</v>
      </c>
    </row>
    <row r="101" spans="1:8" ht="12.75">
      <c r="A101" s="27"/>
      <c r="B101" s="673" t="s">
        <v>501</v>
      </c>
      <c r="C101" s="674"/>
      <c r="D101" s="674"/>
      <c r="E101" s="675"/>
      <c r="F101" s="444">
        <v>3018</v>
      </c>
      <c r="G101" s="444">
        <v>3018</v>
      </c>
      <c r="H101" s="230">
        <f t="shared" si="3"/>
        <v>100</v>
      </c>
    </row>
    <row r="102" spans="1:8" ht="12.75">
      <c r="A102" s="27"/>
      <c r="B102" s="673" t="s">
        <v>510</v>
      </c>
      <c r="C102" s="674"/>
      <c r="D102" s="674"/>
      <c r="E102" s="675"/>
      <c r="F102" s="444">
        <v>10076</v>
      </c>
      <c r="G102" s="444">
        <v>14397</v>
      </c>
      <c r="H102" s="230">
        <f t="shared" si="3"/>
        <v>142.88408098451765</v>
      </c>
    </row>
    <row r="103" spans="1:8" ht="12.75">
      <c r="A103" s="27"/>
      <c r="B103" s="673" t="s">
        <v>511</v>
      </c>
      <c r="C103" s="674"/>
      <c r="D103" s="674"/>
      <c r="E103" s="675"/>
      <c r="F103" s="444">
        <v>20180</v>
      </c>
      <c r="G103" s="444">
        <v>0</v>
      </c>
      <c r="H103" s="230">
        <f t="shared" si="3"/>
        <v>0</v>
      </c>
    </row>
    <row r="104" spans="1:8" ht="12.75">
      <c r="A104" s="27"/>
      <c r="B104" s="673" t="s">
        <v>504</v>
      </c>
      <c r="C104" s="674"/>
      <c r="D104" s="674"/>
      <c r="E104" s="675"/>
      <c r="F104" s="444">
        <v>4868</v>
      </c>
      <c r="G104" s="444">
        <v>0</v>
      </c>
      <c r="H104" s="230">
        <f t="shared" si="3"/>
        <v>0</v>
      </c>
    </row>
    <row r="105" spans="1:8" ht="12.75">
      <c r="A105" s="27"/>
      <c r="B105" s="673" t="s">
        <v>505</v>
      </c>
      <c r="C105" s="674"/>
      <c r="D105" s="674"/>
      <c r="E105" s="675"/>
      <c r="F105" s="444">
        <v>34193</v>
      </c>
      <c r="G105" s="444">
        <v>126675</v>
      </c>
      <c r="H105" s="230">
        <f t="shared" si="3"/>
        <v>370.47056415055715</v>
      </c>
    </row>
    <row r="106" spans="1:8" ht="12.75">
      <c r="A106" s="27"/>
      <c r="B106" s="673" t="s">
        <v>625</v>
      </c>
      <c r="C106" s="674"/>
      <c r="D106" s="674"/>
      <c r="E106" s="675"/>
      <c r="F106" s="444">
        <v>0</v>
      </c>
      <c r="G106" s="444">
        <v>39537</v>
      </c>
      <c r="H106" s="230">
        <v>0</v>
      </c>
    </row>
    <row r="107" spans="1:8" ht="12.75">
      <c r="A107" s="27"/>
      <c r="B107" s="673" t="s">
        <v>624</v>
      </c>
      <c r="C107" s="676"/>
      <c r="D107" s="676"/>
      <c r="E107" s="677"/>
      <c r="F107" s="213">
        <v>0</v>
      </c>
      <c r="G107" s="213">
        <v>4872</v>
      </c>
      <c r="H107" s="230">
        <v>0</v>
      </c>
    </row>
    <row r="108" spans="1:8" ht="12.75">
      <c r="A108" s="27"/>
      <c r="B108" s="726" t="s">
        <v>73</v>
      </c>
      <c r="C108" s="727"/>
      <c r="D108" s="727"/>
      <c r="E108" s="728"/>
      <c r="F108" s="222"/>
      <c r="G108" s="222"/>
      <c r="H108" s="211"/>
    </row>
    <row r="109" spans="1:8" ht="12.75">
      <c r="A109" s="35"/>
      <c r="B109" s="729" t="s">
        <v>74</v>
      </c>
      <c r="C109" s="730"/>
      <c r="D109" s="730"/>
      <c r="E109" s="731"/>
      <c r="F109" s="221"/>
      <c r="G109" s="221"/>
      <c r="H109" s="225"/>
    </row>
    <row r="110" spans="1:8" ht="12.75">
      <c r="A110" s="31" t="s">
        <v>82</v>
      </c>
      <c r="B110" s="732" t="s">
        <v>76</v>
      </c>
      <c r="C110" s="722"/>
      <c r="D110" s="722"/>
      <c r="E110" s="723"/>
      <c r="F110" s="211">
        <f>SUM(F111:F113)</f>
        <v>3900</v>
      </c>
      <c r="G110" s="211">
        <f>SUM(G111:G113)</f>
        <v>3000</v>
      </c>
      <c r="H110" s="211">
        <f>G110/F110*100</f>
        <v>76.92307692307693</v>
      </c>
    </row>
    <row r="111" spans="1:8" ht="12.75">
      <c r="A111" s="31"/>
      <c r="B111" s="708" t="s">
        <v>77</v>
      </c>
      <c r="C111" s="709"/>
      <c r="D111" s="709"/>
      <c r="E111" s="710"/>
      <c r="F111" s="213">
        <v>1200</v>
      </c>
      <c r="G111" s="213">
        <v>1000</v>
      </c>
      <c r="H111" s="230">
        <f>G111/F111*100</f>
        <v>83.33333333333334</v>
      </c>
    </row>
    <row r="112" spans="1:8" ht="12.75">
      <c r="A112" s="31"/>
      <c r="B112" s="708" t="s">
        <v>78</v>
      </c>
      <c r="C112" s="709"/>
      <c r="D112" s="709"/>
      <c r="E112" s="710"/>
      <c r="F112" s="213">
        <v>2700</v>
      </c>
      <c r="G112" s="213">
        <v>1900</v>
      </c>
      <c r="H112" s="230">
        <f>G112/F112*100</f>
        <v>70.37037037037037</v>
      </c>
    </row>
    <row r="113" spans="1:8" ht="12.75">
      <c r="A113" s="31"/>
      <c r="B113" s="711" t="s">
        <v>618</v>
      </c>
      <c r="C113" s="712"/>
      <c r="D113" s="712"/>
      <c r="E113" s="713"/>
      <c r="F113" s="213">
        <v>0</v>
      </c>
      <c r="G113" s="213">
        <v>100</v>
      </c>
      <c r="H113" s="230">
        <v>0</v>
      </c>
    </row>
    <row r="114" spans="1:8" ht="12.75">
      <c r="A114" s="30"/>
      <c r="B114" s="714" t="s">
        <v>79</v>
      </c>
      <c r="C114" s="715"/>
      <c r="D114" s="715"/>
      <c r="E114" s="716"/>
      <c r="F114" s="222"/>
      <c r="G114" s="222"/>
      <c r="H114" s="414"/>
    </row>
    <row r="115" spans="1:8" ht="12.75">
      <c r="A115" s="30" t="s">
        <v>85</v>
      </c>
      <c r="B115" s="721" t="s">
        <v>81</v>
      </c>
      <c r="C115" s="722"/>
      <c r="D115" s="722"/>
      <c r="E115" s="723"/>
      <c r="F115" s="226">
        <v>186141</v>
      </c>
      <c r="G115" s="226">
        <v>230000</v>
      </c>
      <c r="H115" s="212">
        <f>G115/F115*100</f>
        <v>123.56224582440194</v>
      </c>
    </row>
    <row r="116" spans="1:8" ht="12.75">
      <c r="A116" s="27" t="s">
        <v>87</v>
      </c>
      <c r="B116" s="693" t="s">
        <v>83</v>
      </c>
      <c r="C116" s="694"/>
      <c r="D116" s="694"/>
      <c r="E116" s="695"/>
      <c r="F116" s="227">
        <v>143831</v>
      </c>
      <c r="G116" s="227">
        <v>96798</v>
      </c>
      <c r="H116" s="212">
        <f>G116/F116*100</f>
        <v>67.29981714651223</v>
      </c>
    </row>
    <row r="117" spans="1:8" ht="12.75">
      <c r="A117" s="36"/>
      <c r="B117" s="714" t="s">
        <v>84</v>
      </c>
      <c r="C117" s="715"/>
      <c r="D117" s="715"/>
      <c r="E117" s="716"/>
      <c r="F117" s="222"/>
      <c r="G117" s="222"/>
      <c r="H117" s="414"/>
    </row>
    <row r="118" spans="1:8" ht="12.75">
      <c r="A118" s="30" t="s">
        <v>203</v>
      </c>
      <c r="B118" s="721" t="s">
        <v>86</v>
      </c>
      <c r="C118" s="724"/>
      <c r="D118" s="724"/>
      <c r="E118" s="725"/>
      <c r="F118" s="224">
        <v>3630</v>
      </c>
      <c r="G118" s="224">
        <v>0</v>
      </c>
      <c r="H118" s="414">
        <v>0</v>
      </c>
    </row>
    <row r="119" spans="1:8" ht="12.75">
      <c r="A119" s="30" t="s">
        <v>454</v>
      </c>
      <c r="B119" s="702" t="s">
        <v>455</v>
      </c>
      <c r="C119" s="703"/>
      <c r="D119" s="703"/>
      <c r="E119" s="704"/>
      <c r="F119" s="224">
        <v>0</v>
      </c>
      <c r="G119" s="224">
        <v>0</v>
      </c>
      <c r="H119" s="212">
        <v>0</v>
      </c>
    </row>
    <row r="120" spans="1:8" ht="13.5" thickBot="1">
      <c r="A120" s="37"/>
      <c r="B120" s="705" t="s">
        <v>88</v>
      </c>
      <c r="C120" s="705"/>
      <c r="D120" s="705"/>
      <c r="E120" s="705"/>
      <c r="F120" s="223">
        <f>F118+F116+F115+F110+F95+F91+F79+F76+F74+F72+F71+F36+F21+F16</f>
        <v>2227019</v>
      </c>
      <c r="G120" s="223">
        <f>G118+G116+G115+G110+G95+G91+G79+G76+G74+G72+G71+G36+G21+G16</f>
        <v>2039431</v>
      </c>
      <c r="H120" s="231">
        <f>G120/F120*100</f>
        <v>91.57672206658317</v>
      </c>
    </row>
    <row r="121" spans="6:8" ht="13.5" thickTop="1">
      <c r="F121" s="208"/>
      <c r="G121" s="208"/>
      <c r="H121" s="208"/>
    </row>
    <row r="122" spans="6:8" ht="12.75">
      <c r="F122" s="208"/>
      <c r="G122" s="208"/>
      <c r="H122" s="208"/>
    </row>
    <row r="123" spans="6:8" ht="12.75">
      <c r="F123" s="208"/>
      <c r="G123" s="208"/>
      <c r="H123" s="208"/>
    </row>
    <row r="124" spans="6:8" ht="12.75">
      <c r="F124" s="208"/>
      <c r="G124" s="208"/>
      <c r="H124" s="208"/>
    </row>
    <row r="125" spans="6:8" ht="12.75">
      <c r="F125" s="208"/>
      <c r="G125" s="208"/>
      <c r="H125" s="208"/>
    </row>
    <row r="126" spans="5:8" ht="12.75">
      <c r="E126" s="21"/>
      <c r="F126" s="206"/>
      <c r="G126" s="706" t="s">
        <v>490</v>
      </c>
      <c r="H126" s="707"/>
    </row>
    <row r="127" spans="5:8" ht="12.75">
      <c r="E127" s="21"/>
      <c r="F127" s="206"/>
      <c r="G127" s="206"/>
      <c r="H127" s="206"/>
    </row>
    <row r="128" spans="6:8" ht="12.75">
      <c r="F128" s="208"/>
      <c r="G128" s="208"/>
      <c r="H128" s="208"/>
    </row>
    <row r="129" spans="6:8" ht="13.5" thickBot="1">
      <c r="F129" s="208"/>
      <c r="G129" s="208"/>
      <c r="H129" s="38" t="s">
        <v>31</v>
      </c>
    </row>
    <row r="130" spans="1:8" ht="13.5" customHeight="1" thickTop="1">
      <c r="A130" s="717" t="s">
        <v>32</v>
      </c>
      <c r="B130" s="719" t="s">
        <v>33</v>
      </c>
      <c r="C130" s="719"/>
      <c r="D130" s="719"/>
      <c r="E130" s="719"/>
      <c r="F130" s="698" t="s">
        <v>495</v>
      </c>
      <c r="G130" s="698" t="s">
        <v>595</v>
      </c>
      <c r="H130" s="700" t="s">
        <v>463</v>
      </c>
    </row>
    <row r="131" spans="1:8" ht="12.75">
      <c r="A131" s="718"/>
      <c r="B131" s="720"/>
      <c r="C131" s="720"/>
      <c r="D131" s="720"/>
      <c r="E131" s="720"/>
      <c r="F131" s="699"/>
      <c r="G131" s="699"/>
      <c r="H131" s="701"/>
    </row>
    <row r="132" spans="1:8" ht="12.75">
      <c r="A132" s="39"/>
      <c r="B132" s="683" t="s">
        <v>89</v>
      </c>
      <c r="C132" s="683"/>
      <c r="D132" s="683"/>
      <c r="E132" s="683"/>
      <c r="F132" s="209"/>
      <c r="G132" s="209"/>
      <c r="H132" s="209"/>
    </row>
    <row r="133" spans="1:8" ht="12.75">
      <c r="A133" s="40" t="s">
        <v>36</v>
      </c>
      <c r="B133" s="697" t="s">
        <v>90</v>
      </c>
      <c r="C133" s="697"/>
      <c r="D133" s="697"/>
      <c r="E133" s="697"/>
      <c r="F133" s="407">
        <f>F134+F137+F138+F139</f>
        <v>747558</v>
      </c>
      <c r="G133" s="407">
        <f>G134+G137+G138+G139</f>
        <v>640229</v>
      </c>
      <c r="H133" s="407">
        <f>G133/F133*100</f>
        <v>85.64271936090577</v>
      </c>
    </row>
    <row r="134" spans="1:8" ht="12.75">
      <c r="A134" s="41"/>
      <c r="B134" s="673" t="s">
        <v>91</v>
      </c>
      <c r="C134" s="676"/>
      <c r="D134" s="676"/>
      <c r="E134" s="677"/>
      <c r="F134" s="213">
        <v>222632</v>
      </c>
      <c r="G134" s="213">
        <v>154002</v>
      </c>
      <c r="H134" s="220">
        <f aca="true" t="shared" si="4" ref="H134:H185">G134/F134*100</f>
        <v>69.17334435301305</v>
      </c>
    </row>
    <row r="135" spans="1:8" ht="12.75">
      <c r="A135" s="41"/>
      <c r="B135" s="673" t="s">
        <v>477</v>
      </c>
      <c r="C135" s="674"/>
      <c r="D135" s="674"/>
      <c r="E135" s="675"/>
      <c r="F135" s="213">
        <v>159520</v>
      </c>
      <c r="G135" s="213">
        <v>134498</v>
      </c>
      <c r="H135" s="220">
        <f>G135/F135*100</f>
        <v>84.31419257773321</v>
      </c>
    </row>
    <row r="136" spans="1:8" ht="12.75">
      <c r="A136" s="41"/>
      <c r="B136" s="673" t="s">
        <v>478</v>
      </c>
      <c r="C136" s="674"/>
      <c r="D136" s="674"/>
      <c r="E136" s="675"/>
      <c r="F136" s="213">
        <v>63112</v>
      </c>
      <c r="G136" s="213">
        <v>19504</v>
      </c>
      <c r="H136" s="220">
        <f>G136/F136*100</f>
        <v>30.903790087463555</v>
      </c>
    </row>
    <row r="137" spans="1:8" ht="12.75">
      <c r="A137" s="41"/>
      <c r="B137" s="673" t="s">
        <v>92</v>
      </c>
      <c r="C137" s="676"/>
      <c r="D137" s="676"/>
      <c r="E137" s="677"/>
      <c r="F137" s="213">
        <v>148000</v>
      </c>
      <c r="G137" s="213">
        <v>140095</v>
      </c>
      <c r="H137" s="220">
        <f t="shared" si="4"/>
        <v>94.65878378378379</v>
      </c>
    </row>
    <row r="138" spans="1:8" ht="12.75">
      <c r="A138" s="41"/>
      <c r="B138" s="673" t="s">
        <v>648</v>
      </c>
      <c r="C138" s="676"/>
      <c r="D138" s="676"/>
      <c r="E138" s="677"/>
      <c r="F138" s="213">
        <v>171418</v>
      </c>
      <c r="G138" s="213">
        <v>156132</v>
      </c>
      <c r="H138" s="220">
        <f t="shared" si="4"/>
        <v>91.08261676136695</v>
      </c>
    </row>
    <row r="139" spans="1:8" ht="12.75">
      <c r="A139" s="41"/>
      <c r="B139" s="673" t="s">
        <v>326</v>
      </c>
      <c r="C139" s="676"/>
      <c r="D139" s="676"/>
      <c r="E139" s="677"/>
      <c r="F139" s="213">
        <v>205508</v>
      </c>
      <c r="G139" s="213">
        <v>190000</v>
      </c>
      <c r="H139" s="220">
        <f t="shared" si="4"/>
        <v>92.45382174903168</v>
      </c>
    </row>
    <row r="140" spans="1:8" ht="12.75">
      <c r="A140" s="41" t="s">
        <v>38</v>
      </c>
      <c r="B140" s="696" t="s">
        <v>93</v>
      </c>
      <c r="C140" s="696"/>
      <c r="D140" s="696"/>
      <c r="E140" s="696"/>
      <c r="F140" s="215">
        <f>F141+F144+F145+F146</f>
        <v>191744</v>
      </c>
      <c r="G140" s="215">
        <f>G141+G144+G145+G146</f>
        <v>177491</v>
      </c>
      <c r="H140" s="215">
        <f t="shared" si="4"/>
        <v>92.56665136849132</v>
      </c>
    </row>
    <row r="141" spans="1:8" ht="12.75">
      <c r="A141" s="41"/>
      <c r="B141" s="673" t="s">
        <v>91</v>
      </c>
      <c r="C141" s="676"/>
      <c r="D141" s="676"/>
      <c r="E141" s="677"/>
      <c r="F141" s="213">
        <v>53753</v>
      </c>
      <c r="G141" s="213">
        <v>47201</v>
      </c>
      <c r="H141" s="220">
        <f t="shared" si="4"/>
        <v>87.81091287928116</v>
      </c>
    </row>
    <row r="142" spans="1:8" ht="12.75">
      <c r="A142" s="41"/>
      <c r="B142" s="673" t="s">
        <v>477</v>
      </c>
      <c r="C142" s="674"/>
      <c r="D142" s="674"/>
      <c r="E142" s="675"/>
      <c r="F142" s="213">
        <v>44286</v>
      </c>
      <c r="G142" s="213">
        <v>44284</v>
      </c>
      <c r="H142" s="220">
        <f t="shared" si="4"/>
        <v>99.99548390010386</v>
      </c>
    </row>
    <row r="143" spans="1:8" ht="12.75">
      <c r="A143" s="41"/>
      <c r="B143" s="673" t="s">
        <v>478</v>
      </c>
      <c r="C143" s="674"/>
      <c r="D143" s="674"/>
      <c r="E143" s="675"/>
      <c r="F143" s="213">
        <v>9467</v>
      </c>
      <c r="G143" s="213">
        <v>2917</v>
      </c>
      <c r="H143" s="220">
        <f>G143/F143*100</f>
        <v>30.81229534171332</v>
      </c>
    </row>
    <row r="144" spans="1:8" ht="12.75">
      <c r="A144" s="41"/>
      <c r="B144" s="673" t="s">
        <v>92</v>
      </c>
      <c r="C144" s="676"/>
      <c r="D144" s="676"/>
      <c r="E144" s="677"/>
      <c r="F144" s="213">
        <v>37818</v>
      </c>
      <c r="G144" s="213">
        <v>37420</v>
      </c>
      <c r="H144" s="220">
        <f t="shared" si="4"/>
        <v>98.94759109418794</v>
      </c>
    </row>
    <row r="145" spans="1:8" ht="12.75">
      <c r="A145" s="41"/>
      <c r="B145" s="673" t="s">
        <v>648</v>
      </c>
      <c r="C145" s="676"/>
      <c r="D145" s="676"/>
      <c r="E145" s="677"/>
      <c r="F145" s="213">
        <v>45423</v>
      </c>
      <c r="G145" s="213">
        <v>41929</v>
      </c>
      <c r="H145" s="220">
        <f t="shared" si="4"/>
        <v>92.30786165598926</v>
      </c>
    </row>
    <row r="146" spans="1:8" ht="12.75">
      <c r="A146" s="41"/>
      <c r="B146" s="673" t="s">
        <v>326</v>
      </c>
      <c r="C146" s="676"/>
      <c r="D146" s="676"/>
      <c r="E146" s="677"/>
      <c r="F146" s="213">
        <v>54750</v>
      </c>
      <c r="G146" s="213">
        <v>50941</v>
      </c>
      <c r="H146" s="220">
        <f t="shared" si="4"/>
        <v>93.04292237442922</v>
      </c>
    </row>
    <row r="147" spans="1:8" ht="12.75">
      <c r="A147" s="25" t="s">
        <v>49</v>
      </c>
      <c r="B147" s="696" t="s">
        <v>94</v>
      </c>
      <c r="C147" s="696"/>
      <c r="D147" s="696"/>
      <c r="E147" s="696"/>
      <c r="F147" s="215">
        <f>SUM(F148:F151)</f>
        <v>468000</v>
      </c>
      <c r="G147" s="215">
        <f>SUM(G148:G151)</f>
        <v>429269</v>
      </c>
      <c r="H147" s="215">
        <f t="shared" si="4"/>
        <v>91.7241452991453</v>
      </c>
    </row>
    <row r="148" spans="1:8" ht="12.75">
      <c r="A148" s="25"/>
      <c r="B148" s="673" t="s">
        <v>91</v>
      </c>
      <c r="C148" s="676"/>
      <c r="D148" s="676"/>
      <c r="E148" s="677"/>
      <c r="F148" s="213">
        <v>188455</v>
      </c>
      <c r="G148" s="213">
        <v>150855</v>
      </c>
      <c r="H148" s="220">
        <f t="shared" si="4"/>
        <v>80.0482873895625</v>
      </c>
    </row>
    <row r="149" spans="1:8" ht="12.75">
      <c r="A149" s="25"/>
      <c r="B149" s="673" t="s">
        <v>92</v>
      </c>
      <c r="C149" s="676"/>
      <c r="D149" s="676"/>
      <c r="E149" s="677"/>
      <c r="F149" s="213">
        <v>73300</v>
      </c>
      <c r="G149" s="213">
        <v>67490</v>
      </c>
      <c r="H149" s="220">
        <f t="shared" si="4"/>
        <v>92.07366984993179</v>
      </c>
    </row>
    <row r="150" spans="1:8" ht="12.75">
      <c r="A150" s="25"/>
      <c r="B150" s="673" t="s">
        <v>648</v>
      </c>
      <c r="C150" s="676"/>
      <c r="D150" s="676"/>
      <c r="E150" s="677"/>
      <c r="F150" s="213">
        <v>124525</v>
      </c>
      <c r="G150" s="213">
        <v>129204</v>
      </c>
      <c r="H150" s="220">
        <f t="shared" si="4"/>
        <v>103.75747841798835</v>
      </c>
    </row>
    <row r="151" spans="1:8" ht="12.75">
      <c r="A151" s="25"/>
      <c r="B151" s="673" t="s">
        <v>326</v>
      </c>
      <c r="C151" s="676"/>
      <c r="D151" s="676"/>
      <c r="E151" s="677"/>
      <c r="F151" s="213">
        <v>81720</v>
      </c>
      <c r="G151" s="213">
        <v>81720</v>
      </c>
      <c r="H151" s="220">
        <f t="shared" si="4"/>
        <v>100</v>
      </c>
    </row>
    <row r="152" spans="1:8" ht="12.75">
      <c r="A152" s="25" t="s">
        <v>62</v>
      </c>
      <c r="B152" s="673" t="s">
        <v>95</v>
      </c>
      <c r="C152" s="676"/>
      <c r="D152" s="676"/>
      <c r="E152" s="677"/>
      <c r="F152" s="210">
        <f>SUM(F153:F155)</f>
        <v>7706</v>
      </c>
      <c r="G152" s="210">
        <f>SUM(G153:G155)</f>
        <v>7472</v>
      </c>
      <c r="H152" s="215">
        <f t="shared" si="4"/>
        <v>96.96340513885285</v>
      </c>
    </row>
    <row r="153" spans="1:8" ht="12.75">
      <c r="A153" s="25"/>
      <c r="B153" s="673" t="s">
        <v>92</v>
      </c>
      <c r="C153" s="676"/>
      <c r="D153" s="676"/>
      <c r="E153" s="677"/>
      <c r="F153" s="213">
        <v>2800</v>
      </c>
      <c r="G153" s="213">
        <v>2800</v>
      </c>
      <c r="H153" s="220">
        <f t="shared" si="4"/>
        <v>100</v>
      </c>
    </row>
    <row r="154" spans="1:8" ht="12.75">
      <c r="A154" s="25"/>
      <c r="B154" s="673" t="s">
        <v>648</v>
      </c>
      <c r="C154" s="676"/>
      <c r="D154" s="676"/>
      <c r="E154" s="677"/>
      <c r="F154" s="213">
        <v>1500</v>
      </c>
      <c r="G154" s="213">
        <v>700</v>
      </c>
      <c r="H154" s="220">
        <f t="shared" si="4"/>
        <v>46.666666666666664</v>
      </c>
    </row>
    <row r="155" spans="1:8" ht="12.75">
      <c r="A155" s="25"/>
      <c r="B155" s="673" t="s">
        <v>326</v>
      </c>
      <c r="C155" s="676"/>
      <c r="D155" s="676"/>
      <c r="E155" s="677"/>
      <c r="F155" s="213">
        <v>3406</v>
      </c>
      <c r="G155" s="213">
        <v>3972</v>
      </c>
      <c r="H155" s="220">
        <f t="shared" si="4"/>
        <v>116.61773341162653</v>
      </c>
    </row>
    <row r="156" spans="1:8" ht="12.75">
      <c r="A156" s="25" t="s">
        <v>64</v>
      </c>
      <c r="B156" s="676" t="s">
        <v>351</v>
      </c>
      <c r="C156" s="678"/>
      <c r="D156" s="678"/>
      <c r="E156" s="678"/>
      <c r="F156" s="215">
        <f>F157+F158+F161</f>
        <v>104861</v>
      </c>
      <c r="G156" s="215">
        <f>G157+G158+G161</f>
        <v>130383</v>
      </c>
      <c r="H156" s="215">
        <f t="shared" si="4"/>
        <v>124.33888671670115</v>
      </c>
    </row>
    <row r="157" spans="1:8" ht="12.75">
      <c r="A157" s="25"/>
      <c r="B157" s="673" t="s">
        <v>97</v>
      </c>
      <c r="C157" s="676"/>
      <c r="D157" s="676"/>
      <c r="E157" s="677"/>
      <c r="F157" s="213">
        <v>13000</v>
      </c>
      <c r="G157" s="213">
        <v>9000</v>
      </c>
      <c r="H157" s="220">
        <f t="shared" si="4"/>
        <v>69.23076923076923</v>
      </c>
    </row>
    <row r="158" spans="1:8" ht="12.75">
      <c r="A158" s="25"/>
      <c r="B158" s="673" t="s">
        <v>98</v>
      </c>
      <c r="C158" s="676"/>
      <c r="D158" s="676"/>
      <c r="E158" s="677"/>
      <c r="F158" s="213">
        <v>89861</v>
      </c>
      <c r="G158" s="213">
        <v>120383</v>
      </c>
      <c r="H158" s="220">
        <f t="shared" si="4"/>
        <v>133.96579161148884</v>
      </c>
    </row>
    <row r="159" spans="1:8" ht="12.75">
      <c r="A159" s="25"/>
      <c r="B159" s="673" t="s">
        <v>99</v>
      </c>
      <c r="C159" s="676"/>
      <c r="D159" s="676"/>
      <c r="E159" s="677"/>
      <c r="F159" s="213">
        <v>70311</v>
      </c>
      <c r="G159" s="213">
        <v>103713</v>
      </c>
      <c r="H159" s="220">
        <f t="shared" si="4"/>
        <v>147.50608012970943</v>
      </c>
    </row>
    <row r="160" spans="1:8" ht="12.75">
      <c r="A160" s="25"/>
      <c r="B160" s="673" t="s">
        <v>100</v>
      </c>
      <c r="C160" s="676"/>
      <c r="D160" s="676"/>
      <c r="E160" s="677"/>
      <c r="F160" s="213">
        <v>19550</v>
      </c>
      <c r="G160" s="213">
        <v>16670</v>
      </c>
      <c r="H160" s="220">
        <f t="shared" si="4"/>
        <v>85.2685421994885</v>
      </c>
    </row>
    <row r="161" spans="1:8" ht="12.75">
      <c r="A161" s="25"/>
      <c r="B161" s="673" t="s">
        <v>476</v>
      </c>
      <c r="C161" s="676"/>
      <c r="D161" s="676"/>
      <c r="E161" s="677"/>
      <c r="F161" s="213">
        <v>2000</v>
      </c>
      <c r="G161" s="213">
        <v>1000</v>
      </c>
      <c r="H161" s="220">
        <f t="shared" si="4"/>
        <v>50</v>
      </c>
    </row>
    <row r="162" spans="1:8" ht="12.75">
      <c r="A162" s="25"/>
      <c r="B162" s="673" t="s">
        <v>330</v>
      </c>
      <c r="C162" s="676"/>
      <c r="D162" s="676"/>
      <c r="E162" s="677"/>
      <c r="F162" s="213">
        <v>2000</v>
      </c>
      <c r="G162" s="213">
        <v>1000</v>
      </c>
      <c r="H162" s="220">
        <f t="shared" si="4"/>
        <v>50</v>
      </c>
    </row>
    <row r="163" spans="1:8" ht="12.75">
      <c r="A163" s="25" t="s">
        <v>66</v>
      </c>
      <c r="B163" s="673" t="s">
        <v>307</v>
      </c>
      <c r="C163" s="676"/>
      <c r="D163" s="676"/>
      <c r="E163" s="677"/>
      <c r="F163" s="210">
        <f>SUM(F164:F166)</f>
        <v>5184</v>
      </c>
      <c r="G163" s="210">
        <f>SUM(G164:G166)</f>
        <v>3680</v>
      </c>
      <c r="H163" s="215">
        <f t="shared" si="4"/>
        <v>70.98765432098766</v>
      </c>
    </row>
    <row r="164" spans="1:8" ht="12.75">
      <c r="A164" s="25"/>
      <c r="B164" s="673" t="s">
        <v>503</v>
      </c>
      <c r="C164" s="674"/>
      <c r="D164" s="674"/>
      <c r="E164" s="675"/>
      <c r="F164" s="213">
        <v>3843</v>
      </c>
      <c r="G164" s="213">
        <v>3680</v>
      </c>
      <c r="H164" s="220">
        <f t="shared" si="4"/>
        <v>95.75852198803018</v>
      </c>
    </row>
    <row r="165" spans="1:8" ht="12.75">
      <c r="A165" s="25"/>
      <c r="B165" s="673" t="s">
        <v>502</v>
      </c>
      <c r="C165" s="674"/>
      <c r="D165" s="674"/>
      <c r="E165" s="675"/>
      <c r="F165" s="213">
        <v>770</v>
      </c>
      <c r="G165" s="213">
        <v>0</v>
      </c>
      <c r="H165" s="220">
        <f t="shared" si="4"/>
        <v>0</v>
      </c>
    </row>
    <row r="166" spans="1:8" ht="12.75">
      <c r="A166" s="25"/>
      <c r="B166" s="693" t="s">
        <v>331</v>
      </c>
      <c r="C166" s="694"/>
      <c r="D166" s="694"/>
      <c r="E166" s="695"/>
      <c r="F166" s="213">
        <v>571</v>
      </c>
      <c r="G166" s="213">
        <v>0</v>
      </c>
      <c r="H166" s="220">
        <f t="shared" si="4"/>
        <v>0</v>
      </c>
    </row>
    <row r="167" spans="1:8" ht="12.75">
      <c r="A167" s="42"/>
      <c r="B167" s="683" t="s">
        <v>101</v>
      </c>
      <c r="C167" s="683"/>
      <c r="D167" s="683"/>
      <c r="E167" s="683"/>
      <c r="F167" s="408">
        <f>F133+F140+F147+F152+F156+F163</f>
        <v>1525053</v>
      </c>
      <c r="G167" s="408">
        <f>G133+G140+G147+G152+G156+G163</f>
        <v>1388524</v>
      </c>
      <c r="H167" s="408">
        <f t="shared" si="4"/>
        <v>91.0475898214685</v>
      </c>
    </row>
    <row r="168" spans="1:8" ht="12.75">
      <c r="A168" s="40" t="s">
        <v>69</v>
      </c>
      <c r="B168" s="687" t="s">
        <v>102</v>
      </c>
      <c r="C168" s="688"/>
      <c r="D168" s="688"/>
      <c r="E168" s="689"/>
      <c r="F168" s="409">
        <v>193175</v>
      </c>
      <c r="G168" s="409">
        <v>234423</v>
      </c>
      <c r="H168" s="215">
        <f t="shared" si="4"/>
        <v>121.35265950562962</v>
      </c>
    </row>
    <row r="169" spans="1:8" ht="12.75">
      <c r="A169" s="41" t="s">
        <v>71</v>
      </c>
      <c r="B169" s="673" t="s">
        <v>103</v>
      </c>
      <c r="C169" s="676"/>
      <c r="D169" s="676"/>
      <c r="E169" s="677"/>
      <c r="F169" s="210">
        <v>471117</v>
      </c>
      <c r="G169" s="210">
        <v>222910</v>
      </c>
      <c r="H169" s="215">
        <f t="shared" si="4"/>
        <v>47.31521044666187</v>
      </c>
    </row>
    <row r="170" spans="1:8" ht="12.75">
      <c r="A170" s="41" t="s">
        <v>75</v>
      </c>
      <c r="B170" s="696" t="s">
        <v>104</v>
      </c>
      <c r="C170" s="696"/>
      <c r="D170" s="696"/>
      <c r="E170" s="696"/>
      <c r="F170" s="215">
        <f>SUM(F171:F174)</f>
        <v>12674</v>
      </c>
      <c r="G170" s="215">
        <f>SUM(G171:G174)</f>
        <v>10674</v>
      </c>
      <c r="H170" s="215">
        <f t="shared" si="4"/>
        <v>84.21966230077324</v>
      </c>
    </row>
    <row r="171" spans="1:8" ht="12.75">
      <c r="A171" s="41"/>
      <c r="B171" s="673" t="s">
        <v>105</v>
      </c>
      <c r="C171" s="676"/>
      <c r="D171" s="676"/>
      <c r="E171" s="677"/>
      <c r="F171" s="213">
        <v>800</v>
      </c>
      <c r="G171" s="213">
        <v>0</v>
      </c>
      <c r="H171" s="220">
        <f t="shared" si="4"/>
        <v>0</v>
      </c>
    </row>
    <row r="172" spans="1:8" ht="12.75">
      <c r="A172" s="41"/>
      <c r="B172" s="673" t="s">
        <v>106</v>
      </c>
      <c r="C172" s="676"/>
      <c r="D172" s="676"/>
      <c r="E172" s="677"/>
      <c r="F172" s="213">
        <v>1200</v>
      </c>
      <c r="G172" s="213">
        <v>0</v>
      </c>
      <c r="H172" s="220">
        <f t="shared" si="4"/>
        <v>0</v>
      </c>
    </row>
    <row r="173" spans="1:8" ht="12.75">
      <c r="A173" s="41"/>
      <c r="B173" s="673" t="s">
        <v>107</v>
      </c>
      <c r="C173" s="676"/>
      <c r="D173" s="676"/>
      <c r="E173" s="677"/>
      <c r="F173" s="213">
        <v>1000</v>
      </c>
      <c r="G173" s="213">
        <v>1000</v>
      </c>
      <c r="H173" s="220">
        <f t="shared" si="4"/>
        <v>100</v>
      </c>
    </row>
    <row r="174" spans="1:8" ht="12.75">
      <c r="A174" s="41"/>
      <c r="B174" s="673" t="s">
        <v>108</v>
      </c>
      <c r="C174" s="676"/>
      <c r="D174" s="676"/>
      <c r="E174" s="677"/>
      <c r="F174" s="213">
        <v>9674</v>
      </c>
      <c r="G174" s="213">
        <v>9674</v>
      </c>
      <c r="H174" s="220">
        <f t="shared" si="4"/>
        <v>100</v>
      </c>
    </row>
    <row r="175" spans="1:8" ht="12.75">
      <c r="A175" s="41" t="s">
        <v>80</v>
      </c>
      <c r="B175" s="693" t="s">
        <v>308</v>
      </c>
      <c r="C175" s="694"/>
      <c r="D175" s="694"/>
      <c r="E175" s="695"/>
      <c r="F175" s="210">
        <v>0</v>
      </c>
      <c r="G175" s="210">
        <v>0</v>
      </c>
      <c r="H175" s="220">
        <v>0</v>
      </c>
    </row>
    <row r="176" spans="1:8" ht="12.75">
      <c r="A176" s="42"/>
      <c r="B176" s="679" t="s">
        <v>109</v>
      </c>
      <c r="C176" s="680"/>
      <c r="D176" s="680"/>
      <c r="E176" s="681"/>
      <c r="F176" s="217">
        <f>F168+F169+F170</f>
        <v>676966</v>
      </c>
      <c r="G176" s="217">
        <f>G168+G169+G170</f>
        <v>468007</v>
      </c>
      <c r="H176" s="412">
        <f t="shared" si="4"/>
        <v>69.13301406569902</v>
      </c>
    </row>
    <row r="177" spans="1:8" ht="12.75">
      <c r="A177" s="41" t="s">
        <v>82</v>
      </c>
      <c r="B177" s="687" t="s">
        <v>110</v>
      </c>
      <c r="C177" s="688"/>
      <c r="D177" s="688"/>
      <c r="E177" s="689"/>
      <c r="F177" s="210">
        <v>25000</v>
      </c>
      <c r="G177" s="210">
        <v>0</v>
      </c>
      <c r="H177" s="215">
        <f t="shared" si="4"/>
        <v>0</v>
      </c>
    </row>
    <row r="178" spans="1:8" ht="12.75">
      <c r="A178" s="41" t="s">
        <v>85</v>
      </c>
      <c r="B178" s="690" t="s">
        <v>138</v>
      </c>
      <c r="C178" s="691"/>
      <c r="D178" s="691"/>
      <c r="E178" s="692"/>
      <c r="F178" s="210">
        <v>0</v>
      </c>
      <c r="G178" s="210">
        <v>0</v>
      </c>
      <c r="H178" s="220">
        <v>0</v>
      </c>
    </row>
    <row r="179" spans="1:8" ht="12.75">
      <c r="A179" s="43" t="s">
        <v>87</v>
      </c>
      <c r="B179" s="673" t="s">
        <v>111</v>
      </c>
      <c r="C179" s="676"/>
      <c r="D179" s="676"/>
      <c r="E179" s="677"/>
      <c r="F179" s="210">
        <v>0</v>
      </c>
      <c r="G179" s="210">
        <v>0</v>
      </c>
      <c r="H179" s="220">
        <v>0</v>
      </c>
    </row>
    <row r="180" spans="1:8" ht="12.75">
      <c r="A180" s="41" t="s">
        <v>203</v>
      </c>
      <c r="B180" s="673" t="s">
        <v>456</v>
      </c>
      <c r="C180" s="682"/>
      <c r="D180" s="682"/>
      <c r="E180" s="675"/>
      <c r="F180" s="210">
        <v>0</v>
      </c>
      <c r="G180" s="210">
        <v>182900</v>
      </c>
      <c r="H180" s="220">
        <v>0</v>
      </c>
    </row>
    <row r="181" spans="1:8" ht="12.75">
      <c r="A181" s="41"/>
      <c r="B181" s="673" t="s">
        <v>622</v>
      </c>
      <c r="C181" s="674"/>
      <c r="D181" s="674"/>
      <c r="E181" s="675"/>
      <c r="F181" s="213">
        <v>0</v>
      </c>
      <c r="G181" s="213">
        <v>22900</v>
      </c>
      <c r="H181" s="220">
        <v>0</v>
      </c>
    </row>
    <row r="182" spans="1:8" ht="12.75">
      <c r="A182" s="41"/>
      <c r="B182" s="673" t="s">
        <v>620</v>
      </c>
      <c r="C182" s="674"/>
      <c r="D182" s="674"/>
      <c r="E182" s="675"/>
      <c r="F182" s="210">
        <v>0</v>
      </c>
      <c r="G182" s="213">
        <v>160000</v>
      </c>
      <c r="H182" s="220">
        <v>0</v>
      </c>
    </row>
    <row r="183" spans="1:8" ht="12.75">
      <c r="A183" s="41" t="s">
        <v>204</v>
      </c>
      <c r="B183" s="673" t="s">
        <v>457</v>
      </c>
      <c r="C183" s="682"/>
      <c r="D183" s="682"/>
      <c r="E183" s="675"/>
      <c r="F183" s="210">
        <v>0</v>
      </c>
      <c r="G183" s="210">
        <v>0</v>
      </c>
      <c r="H183" s="220">
        <v>0</v>
      </c>
    </row>
    <row r="184" spans="1:8" ht="12.75">
      <c r="A184" s="42"/>
      <c r="B184" s="683" t="s">
        <v>112</v>
      </c>
      <c r="C184" s="683"/>
      <c r="D184" s="683"/>
      <c r="E184" s="683"/>
      <c r="F184" s="408">
        <f>F167+F176+F177+F178+F179+F180+F183</f>
        <v>2227019</v>
      </c>
      <c r="G184" s="408">
        <f>G167+G176+G177+G178+G179+G180+G183</f>
        <v>2039431</v>
      </c>
      <c r="H184" s="408">
        <f t="shared" si="4"/>
        <v>91.57672206658317</v>
      </c>
    </row>
    <row r="185" spans="1:8" ht="13.5" thickBot="1">
      <c r="A185" s="44"/>
      <c r="B185" s="684" t="s">
        <v>113</v>
      </c>
      <c r="C185" s="685"/>
      <c r="D185" s="685"/>
      <c r="E185" s="686"/>
      <c r="F185" s="410">
        <v>340.5</v>
      </c>
      <c r="G185" s="410">
        <v>324.5</v>
      </c>
      <c r="H185" s="411">
        <f t="shared" si="4"/>
        <v>95.30102790014683</v>
      </c>
    </row>
    <row r="186" ht="13.5" thickTop="1"/>
  </sheetData>
  <sheetProtection/>
  <mergeCells count="166">
    <mergeCell ref="B104:E104"/>
    <mergeCell ref="B105:E105"/>
    <mergeCell ref="F1:H1"/>
    <mergeCell ref="A4:H4"/>
    <mergeCell ref="A5:H5"/>
    <mergeCell ref="F11:H11"/>
    <mergeCell ref="A6:H6"/>
    <mergeCell ref="A12:A13"/>
    <mergeCell ref="B12:E13"/>
    <mergeCell ref="F12:F13"/>
    <mergeCell ref="H12:H13"/>
    <mergeCell ref="B14:E14"/>
    <mergeCell ref="B15:E15"/>
    <mergeCell ref="B19:E19"/>
    <mergeCell ref="G12:G13"/>
    <mergeCell ref="B16:E16"/>
    <mergeCell ref="B17:E17"/>
    <mergeCell ref="B18:E18"/>
    <mergeCell ref="B20:E20"/>
    <mergeCell ref="B21:E21"/>
    <mergeCell ref="B22:E22"/>
    <mergeCell ref="B23:E23"/>
    <mergeCell ref="B24:E24"/>
    <mergeCell ref="B25:E25"/>
    <mergeCell ref="B26:E26"/>
    <mergeCell ref="B31:E31"/>
    <mergeCell ref="B32:E32"/>
    <mergeCell ref="B33:E33"/>
    <mergeCell ref="B27:E27"/>
    <mergeCell ref="B28:E28"/>
    <mergeCell ref="B29:E29"/>
    <mergeCell ref="B30:E30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51:E51"/>
    <mergeCell ref="B89:E89"/>
    <mergeCell ref="B88:E88"/>
    <mergeCell ref="B43:E43"/>
    <mergeCell ref="B44:E44"/>
    <mergeCell ref="B45:E45"/>
    <mergeCell ref="B46:E46"/>
    <mergeCell ref="B70:E70"/>
    <mergeCell ref="B71:E71"/>
    <mergeCell ref="A68:A69"/>
    <mergeCell ref="B68:E69"/>
    <mergeCell ref="B47:E47"/>
    <mergeCell ref="B48:E48"/>
    <mergeCell ref="B49:E49"/>
    <mergeCell ref="F68:F69"/>
    <mergeCell ref="G68:G69"/>
    <mergeCell ref="H68:H69"/>
    <mergeCell ref="B50:E50"/>
    <mergeCell ref="B52:E52"/>
    <mergeCell ref="G65:H65"/>
    <mergeCell ref="B72:E72"/>
    <mergeCell ref="B73:E73"/>
    <mergeCell ref="B74:E74"/>
    <mergeCell ref="B75:E75"/>
    <mergeCell ref="B76:E76"/>
    <mergeCell ref="B77:E77"/>
    <mergeCell ref="B78:E78"/>
    <mergeCell ref="B79:E79"/>
    <mergeCell ref="B85:E85"/>
    <mergeCell ref="B82:E82"/>
    <mergeCell ref="B83:E83"/>
    <mergeCell ref="B80:E80"/>
    <mergeCell ref="B81:E81"/>
    <mergeCell ref="B84:E84"/>
    <mergeCell ref="B86:E86"/>
    <mergeCell ref="B87:E87"/>
    <mergeCell ref="B90:E90"/>
    <mergeCell ref="B91:E91"/>
    <mergeCell ref="B92:E92"/>
    <mergeCell ref="B94:E94"/>
    <mergeCell ref="B95:E95"/>
    <mergeCell ref="B93:E93"/>
    <mergeCell ref="B107:E107"/>
    <mergeCell ref="B96:E96"/>
    <mergeCell ref="B106:E106"/>
    <mergeCell ref="B164:E164"/>
    <mergeCell ref="B108:E108"/>
    <mergeCell ref="B109:E109"/>
    <mergeCell ref="B110:E110"/>
    <mergeCell ref="B111:E111"/>
    <mergeCell ref="B112:E112"/>
    <mergeCell ref="B113:E113"/>
    <mergeCell ref="B114:E114"/>
    <mergeCell ref="A130:A131"/>
    <mergeCell ref="B130:E131"/>
    <mergeCell ref="B115:E115"/>
    <mergeCell ref="B116:E116"/>
    <mergeCell ref="B117:E117"/>
    <mergeCell ref="B118:E118"/>
    <mergeCell ref="B136:E136"/>
    <mergeCell ref="F130:F131"/>
    <mergeCell ref="G130:G131"/>
    <mergeCell ref="H130:H131"/>
    <mergeCell ref="B119:E119"/>
    <mergeCell ref="B120:E120"/>
    <mergeCell ref="G126:H126"/>
    <mergeCell ref="B138:E138"/>
    <mergeCell ref="B139:E139"/>
    <mergeCell ref="B140:E140"/>
    <mergeCell ref="B142:E142"/>
    <mergeCell ref="B143:E143"/>
    <mergeCell ref="B132:E132"/>
    <mergeCell ref="B133:E133"/>
    <mergeCell ref="B134:E134"/>
    <mergeCell ref="B137:E137"/>
    <mergeCell ref="B135:E135"/>
    <mergeCell ref="B146:E146"/>
    <mergeCell ref="B147:E147"/>
    <mergeCell ref="B148:E148"/>
    <mergeCell ref="B149:E149"/>
    <mergeCell ref="B141:E141"/>
    <mergeCell ref="B144:E144"/>
    <mergeCell ref="B145:E145"/>
    <mergeCell ref="B153:E153"/>
    <mergeCell ref="B154:E154"/>
    <mergeCell ref="B155:E155"/>
    <mergeCell ref="B166:E166"/>
    <mergeCell ref="B150:E150"/>
    <mergeCell ref="B151:E151"/>
    <mergeCell ref="B152:E152"/>
    <mergeCell ref="B167:E167"/>
    <mergeCell ref="B168:E168"/>
    <mergeCell ref="B169:E169"/>
    <mergeCell ref="B174:E174"/>
    <mergeCell ref="B175:E175"/>
    <mergeCell ref="B170:E170"/>
    <mergeCell ref="B171:E171"/>
    <mergeCell ref="B172:E172"/>
    <mergeCell ref="B173:E173"/>
    <mergeCell ref="B176:E176"/>
    <mergeCell ref="B183:E183"/>
    <mergeCell ref="B184:E184"/>
    <mergeCell ref="B185:E185"/>
    <mergeCell ref="B177:E177"/>
    <mergeCell ref="B178:E178"/>
    <mergeCell ref="B179:E179"/>
    <mergeCell ref="B180:E180"/>
    <mergeCell ref="B181:E181"/>
    <mergeCell ref="B182:E182"/>
    <mergeCell ref="B97:E97"/>
    <mergeCell ref="B98:E98"/>
    <mergeCell ref="B99:E99"/>
    <mergeCell ref="B100:E100"/>
    <mergeCell ref="B101:E101"/>
    <mergeCell ref="B102:E102"/>
    <mergeCell ref="B103:E103"/>
    <mergeCell ref="B165:E165"/>
    <mergeCell ref="B162:E162"/>
    <mergeCell ref="B163:E163"/>
    <mergeCell ref="B158:E158"/>
    <mergeCell ref="B159:E159"/>
    <mergeCell ref="B160:E160"/>
    <mergeCell ref="B161:E161"/>
    <mergeCell ref="B156:E156"/>
    <mergeCell ref="B157:E157"/>
  </mergeCells>
  <printOptions/>
  <pageMargins left="0.59" right="0.31" top="1" bottom="1" header="0.5" footer="0.5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2"/>
  <sheetViews>
    <sheetView zoomScale="90" zoomScaleNormal="90" zoomScalePageLayoutView="0" workbookViewId="0" topLeftCell="A1">
      <selection activeCell="A3" sqref="A3:H4"/>
    </sheetView>
  </sheetViews>
  <sheetFormatPr defaultColWidth="9.00390625" defaultRowHeight="12.75"/>
  <cols>
    <col min="1" max="1" width="3.375" style="129" customWidth="1"/>
    <col min="2" max="3" width="9.125" style="129" customWidth="1"/>
    <col min="4" max="4" width="12.875" style="129" customWidth="1"/>
    <col min="5" max="5" width="12.75390625" style="129" customWidth="1"/>
    <col min="6" max="6" width="12.00390625" style="129" customWidth="1"/>
    <col min="7" max="7" width="11.75390625" style="129" customWidth="1"/>
    <col min="8" max="8" width="12.00390625" style="129" customWidth="1"/>
    <col min="9" max="16384" width="9.125" style="129" customWidth="1"/>
  </cols>
  <sheetData>
    <row r="1" spans="1:9" ht="12.75">
      <c r="A1" s="127"/>
      <c r="B1" s="127"/>
      <c r="C1" s="1082" t="s">
        <v>375</v>
      </c>
      <c r="D1" s="1082"/>
      <c r="E1" s="1082"/>
      <c r="F1" s="1082"/>
      <c r="G1" s="1082"/>
      <c r="H1" s="1082"/>
      <c r="I1" s="1082"/>
    </row>
    <row r="2" spans="1:9" ht="12.75">
      <c r="A2" s="127"/>
      <c r="B2" s="127"/>
      <c r="C2" s="127"/>
      <c r="D2" s="127"/>
      <c r="E2" s="127"/>
      <c r="F2" s="127"/>
      <c r="G2" s="128"/>
      <c r="H2" s="128"/>
      <c r="I2" s="128"/>
    </row>
    <row r="3" spans="1:9" ht="12.75">
      <c r="A3" s="1089" t="s">
        <v>747</v>
      </c>
      <c r="B3" s="1090"/>
      <c r="C3" s="1090"/>
      <c r="D3" s="1090"/>
      <c r="E3" s="1090"/>
      <c r="F3" s="1090"/>
      <c r="G3" s="1090"/>
      <c r="H3" s="1090"/>
      <c r="I3" s="128"/>
    </row>
    <row r="4" spans="1:9" ht="13.5" customHeight="1">
      <c r="A4" s="1090"/>
      <c r="B4" s="1090"/>
      <c r="C4" s="1090"/>
      <c r="D4" s="1090"/>
      <c r="E4" s="1090"/>
      <c r="F4" s="1090"/>
      <c r="G4" s="1090"/>
      <c r="H4" s="1090"/>
      <c r="I4" s="127"/>
    </row>
    <row r="5" spans="1:9" ht="12.75" customHeight="1">
      <c r="A5" s="130"/>
      <c r="B5" s="130"/>
      <c r="C5" s="130"/>
      <c r="D5" s="130"/>
      <c r="E5" s="130"/>
      <c r="F5" s="130"/>
      <c r="G5" s="130"/>
      <c r="H5" s="130"/>
      <c r="I5" s="130"/>
    </row>
    <row r="6" spans="1:9" ht="12.75">
      <c r="A6" s="127"/>
      <c r="B6" s="127"/>
      <c r="C6" s="127"/>
      <c r="D6" s="127"/>
      <c r="E6" s="127"/>
      <c r="F6" s="127"/>
      <c r="G6" s="127"/>
      <c r="H6" s="127"/>
      <c r="I6" s="127"/>
    </row>
    <row r="7" spans="1:9" ht="13.5" thickBot="1">
      <c r="A7" s="127"/>
      <c r="B7" s="127"/>
      <c r="C7" s="127"/>
      <c r="D7" s="127"/>
      <c r="E7" s="127"/>
      <c r="F7" s="127"/>
      <c r="G7" s="1091" t="s">
        <v>31</v>
      </c>
      <c r="H7" s="1092"/>
      <c r="I7" s="127"/>
    </row>
    <row r="8" spans="1:9" ht="13.5" customHeight="1" thickTop="1">
      <c r="A8" s="1093" t="s">
        <v>221</v>
      </c>
      <c r="B8" s="1087" t="s">
        <v>222</v>
      </c>
      <c r="C8" s="1087"/>
      <c r="D8" s="1087"/>
      <c r="E8" s="1083" t="s">
        <v>176</v>
      </c>
      <c r="F8" s="1083" t="s">
        <v>224</v>
      </c>
      <c r="G8" s="1083" t="s">
        <v>556</v>
      </c>
      <c r="H8" s="1085" t="s">
        <v>680</v>
      </c>
      <c r="I8" s="187"/>
    </row>
    <row r="9" spans="1:8" ht="12.75">
      <c r="A9" s="1094"/>
      <c r="B9" s="1088"/>
      <c r="C9" s="1088"/>
      <c r="D9" s="1088"/>
      <c r="E9" s="1084"/>
      <c r="F9" s="1084"/>
      <c r="G9" s="1084"/>
      <c r="H9" s="1086"/>
    </row>
    <row r="10" spans="1:8" ht="12.75">
      <c r="A10" s="1094"/>
      <c r="B10" s="1088"/>
      <c r="C10" s="1088"/>
      <c r="D10" s="1088"/>
      <c r="E10" s="1084"/>
      <c r="F10" s="1084"/>
      <c r="G10" s="1084"/>
      <c r="H10" s="1086"/>
    </row>
    <row r="11" spans="1:8" ht="12.75">
      <c r="A11" s="1094"/>
      <c r="B11" s="1088"/>
      <c r="C11" s="1088"/>
      <c r="D11" s="1088"/>
      <c r="E11" s="1084"/>
      <c r="F11" s="1084"/>
      <c r="G11" s="1084"/>
      <c r="H11" s="1086"/>
    </row>
    <row r="12" spans="1:8" ht="16.5" customHeight="1">
      <c r="A12" s="131" t="s">
        <v>36</v>
      </c>
      <c r="B12" s="1097" t="s">
        <v>38</v>
      </c>
      <c r="C12" s="1097"/>
      <c r="D12" s="1097"/>
      <c r="E12" s="132" t="s">
        <v>49</v>
      </c>
      <c r="F12" s="132" t="s">
        <v>62</v>
      </c>
      <c r="G12" s="132" t="s">
        <v>64</v>
      </c>
      <c r="H12" s="133" t="s">
        <v>66</v>
      </c>
    </row>
    <row r="13" spans="1:8" ht="15.75" customHeight="1">
      <c r="A13" s="134"/>
      <c r="B13" s="1098" t="s">
        <v>226</v>
      </c>
      <c r="C13" s="1098"/>
      <c r="D13" s="1098"/>
      <c r="E13" s="350">
        <f>SUM(E14:E26)</f>
        <v>246229</v>
      </c>
      <c r="F13" s="350">
        <f>SUM(F14:F26)</f>
        <v>234423</v>
      </c>
      <c r="G13" s="350">
        <f>SUM(G15:G26)</f>
        <v>0</v>
      </c>
      <c r="H13" s="486">
        <f>SUM(H15:H26)</f>
        <v>0</v>
      </c>
    </row>
    <row r="14" spans="1:8" ht="15.75" customHeight="1">
      <c r="A14" s="135" t="s">
        <v>36</v>
      </c>
      <c r="B14" s="1104" t="s">
        <v>682</v>
      </c>
      <c r="C14" s="674"/>
      <c r="D14" s="675"/>
      <c r="E14" s="450">
        <v>2350</v>
      </c>
      <c r="F14" s="450">
        <v>1100</v>
      </c>
      <c r="G14" s="350">
        <v>0</v>
      </c>
      <c r="H14" s="487">
        <v>0</v>
      </c>
    </row>
    <row r="15" spans="1:8" ht="15.75" customHeight="1">
      <c r="A15" s="135" t="s">
        <v>38</v>
      </c>
      <c r="B15" s="1079" t="s">
        <v>638</v>
      </c>
      <c r="C15" s="1080"/>
      <c r="D15" s="1081"/>
      <c r="E15" s="351">
        <v>4872</v>
      </c>
      <c r="F15" s="351">
        <v>4872</v>
      </c>
      <c r="G15" s="351">
        <v>0</v>
      </c>
      <c r="H15" s="352">
        <v>0</v>
      </c>
    </row>
    <row r="16" spans="1:8" ht="15.75" customHeight="1">
      <c r="A16" s="135" t="s">
        <v>49</v>
      </c>
      <c r="B16" s="1079" t="s">
        <v>373</v>
      </c>
      <c r="C16" s="1080"/>
      <c r="D16" s="1081"/>
      <c r="E16" s="351">
        <v>4250</v>
      </c>
      <c r="F16" s="351">
        <v>4250</v>
      </c>
      <c r="G16" s="351">
        <v>0</v>
      </c>
      <c r="H16" s="352">
        <v>0</v>
      </c>
    </row>
    <row r="17" spans="1:8" ht="15.75" customHeight="1">
      <c r="A17" s="135" t="s">
        <v>62</v>
      </c>
      <c r="B17" s="1079" t="s">
        <v>637</v>
      </c>
      <c r="C17" s="674"/>
      <c r="D17" s="675"/>
      <c r="E17" s="351">
        <v>39537</v>
      </c>
      <c r="F17" s="351">
        <v>39537</v>
      </c>
      <c r="G17" s="351">
        <v>0</v>
      </c>
      <c r="H17" s="352">
        <v>0</v>
      </c>
    </row>
    <row r="18" spans="1:8" ht="15.75" customHeight="1">
      <c r="A18" s="135" t="s">
        <v>64</v>
      </c>
      <c r="B18" s="1079" t="s">
        <v>560</v>
      </c>
      <c r="C18" s="674"/>
      <c r="D18" s="675"/>
      <c r="E18" s="351">
        <v>6250</v>
      </c>
      <c r="F18" s="351">
        <v>2125</v>
      </c>
      <c r="G18" s="351">
        <v>0</v>
      </c>
      <c r="H18" s="352">
        <v>0</v>
      </c>
    </row>
    <row r="19" spans="1:8" ht="15.75" customHeight="1">
      <c r="A19" s="135" t="s">
        <v>66</v>
      </c>
      <c r="B19" s="1079" t="s">
        <v>483</v>
      </c>
      <c r="C19" s="674"/>
      <c r="D19" s="675"/>
      <c r="E19" s="351">
        <v>5575</v>
      </c>
      <c r="F19" s="351">
        <v>2725</v>
      </c>
      <c r="G19" s="351">
        <v>0</v>
      </c>
      <c r="H19" s="352">
        <v>0</v>
      </c>
    </row>
    <row r="20" spans="1:8" ht="15.75" customHeight="1">
      <c r="A20" s="135" t="s">
        <v>69</v>
      </c>
      <c r="B20" s="1079" t="s">
        <v>471</v>
      </c>
      <c r="C20" s="674"/>
      <c r="D20" s="675"/>
      <c r="E20" s="351">
        <v>10000</v>
      </c>
      <c r="F20" s="351">
        <v>10000</v>
      </c>
      <c r="G20" s="351">
        <v>0</v>
      </c>
      <c r="H20" s="352">
        <v>0</v>
      </c>
    </row>
    <row r="21" spans="1:8" ht="15.75" customHeight="1">
      <c r="A21" s="135" t="s">
        <v>71</v>
      </c>
      <c r="B21" s="1079" t="s">
        <v>641</v>
      </c>
      <c r="C21" s="674"/>
      <c r="D21" s="675"/>
      <c r="E21" s="351">
        <v>17594</v>
      </c>
      <c r="F21" s="351">
        <v>17594</v>
      </c>
      <c r="G21" s="351">
        <v>0</v>
      </c>
      <c r="H21" s="352">
        <v>0</v>
      </c>
    </row>
    <row r="22" spans="1:8" ht="15.75" customHeight="1">
      <c r="A22" s="135" t="s">
        <v>75</v>
      </c>
      <c r="B22" s="1079" t="s">
        <v>537</v>
      </c>
      <c r="C22" s="674"/>
      <c r="D22" s="675"/>
      <c r="E22" s="351">
        <v>149564</v>
      </c>
      <c r="F22" s="351">
        <v>149564</v>
      </c>
      <c r="G22" s="351">
        <v>0</v>
      </c>
      <c r="H22" s="352">
        <v>0</v>
      </c>
    </row>
    <row r="23" spans="1:8" ht="15.75" customHeight="1">
      <c r="A23" s="135" t="s">
        <v>80</v>
      </c>
      <c r="B23" s="1079" t="s">
        <v>683</v>
      </c>
      <c r="C23" s="674"/>
      <c r="D23" s="675"/>
      <c r="E23" s="351">
        <v>450</v>
      </c>
      <c r="F23" s="351">
        <v>450</v>
      </c>
      <c r="G23" s="351">
        <v>0</v>
      </c>
      <c r="H23" s="352">
        <v>0</v>
      </c>
    </row>
    <row r="24" spans="1:8" ht="15.75" customHeight="1">
      <c r="A24" s="135" t="s">
        <v>82</v>
      </c>
      <c r="B24" s="1079" t="s">
        <v>684</v>
      </c>
      <c r="C24" s="674"/>
      <c r="D24" s="675"/>
      <c r="E24" s="351">
        <v>700</v>
      </c>
      <c r="F24" s="351">
        <v>700</v>
      </c>
      <c r="G24" s="351">
        <v>0</v>
      </c>
      <c r="H24" s="352">
        <v>0</v>
      </c>
    </row>
    <row r="25" spans="1:8" ht="15.75" customHeight="1">
      <c r="A25" s="135" t="s">
        <v>85</v>
      </c>
      <c r="B25" s="1079" t="s">
        <v>681</v>
      </c>
      <c r="C25" s="1080"/>
      <c r="D25" s="1081"/>
      <c r="E25" s="351">
        <v>5087</v>
      </c>
      <c r="F25" s="351">
        <v>1506</v>
      </c>
      <c r="G25" s="351">
        <v>0</v>
      </c>
      <c r="H25" s="352">
        <v>0</v>
      </c>
    </row>
    <row r="26" spans="1:8" ht="15.75" customHeight="1">
      <c r="A26" s="135"/>
      <c r="B26" s="1079"/>
      <c r="C26" s="1080"/>
      <c r="D26" s="1081"/>
      <c r="E26" s="351"/>
      <c r="F26" s="351"/>
      <c r="G26" s="351"/>
      <c r="H26" s="352"/>
    </row>
    <row r="27" spans="1:8" ht="15.75" customHeight="1">
      <c r="A27" s="135"/>
      <c r="B27" s="1101"/>
      <c r="C27" s="1102"/>
      <c r="D27" s="1103"/>
      <c r="E27" s="351"/>
      <c r="F27" s="351"/>
      <c r="G27" s="351"/>
      <c r="H27" s="352"/>
    </row>
    <row r="28" spans="1:8" ht="16.5" customHeight="1">
      <c r="A28" s="136"/>
      <c r="B28" s="1099" t="s">
        <v>227</v>
      </c>
      <c r="C28" s="1099"/>
      <c r="D28" s="1099"/>
      <c r="E28" s="353">
        <f>SUM(E29:E31)</f>
        <v>1000</v>
      </c>
      <c r="F28" s="353">
        <f>SUM(F29:F31)</f>
        <v>1000</v>
      </c>
      <c r="G28" s="353">
        <f>SUM(G29:G31)</f>
        <v>0</v>
      </c>
      <c r="H28" s="488">
        <f>SUM(H29:H31)</f>
        <v>0</v>
      </c>
    </row>
    <row r="29" spans="1:8" ht="25.5" customHeight="1">
      <c r="A29" s="135" t="s">
        <v>75</v>
      </c>
      <c r="B29" s="1100" t="s">
        <v>228</v>
      </c>
      <c r="C29" s="1080"/>
      <c r="D29" s="1081"/>
      <c r="E29" s="351">
        <v>0</v>
      </c>
      <c r="F29" s="351">
        <v>0</v>
      </c>
      <c r="G29" s="351">
        <v>0</v>
      </c>
      <c r="H29" s="354">
        <v>0</v>
      </c>
    </row>
    <row r="30" spans="1:8" ht="25.5" customHeight="1">
      <c r="A30" s="135" t="s">
        <v>80</v>
      </c>
      <c r="B30" s="1100" t="s">
        <v>229</v>
      </c>
      <c r="C30" s="1080"/>
      <c r="D30" s="1081"/>
      <c r="E30" s="351">
        <v>0</v>
      </c>
      <c r="F30" s="351">
        <v>0</v>
      </c>
      <c r="G30" s="351">
        <v>0</v>
      </c>
      <c r="H30" s="354">
        <v>0</v>
      </c>
    </row>
    <row r="31" spans="1:8" ht="16.5" customHeight="1">
      <c r="A31" s="135" t="s">
        <v>82</v>
      </c>
      <c r="B31" s="1079" t="s">
        <v>230</v>
      </c>
      <c r="C31" s="1080"/>
      <c r="D31" s="1081"/>
      <c r="E31" s="351">
        <v>1000</v>
      </c>
      <c r="F31" s="351">
        <v>1000</v>
      </c>
      <c r="G31" s="351">
        <v>0</v>
      </c>
      <c r="H31" s="354">
        <v>0</v>
      </c>
    </row>
    <row r="32" spans="1:8" ht="16.5" customHeight="1">
      <c r="A32" s="135"/>
      <c r="B32" s="1101"/>
      <c r="C32" s="1108"/>
      <c r="D32" s="1109"/>
      <c r="E32" s="351"/>
      <c r="F32" s="351"/>
      <c r="G32" s="351"/>
      <c r="H32" s="354"/>
    </row>
    <row r="33" spans="1:8" ht="16.5" customHeight="1">
      <c r="A33" s="136"/>
      <c r="B33" s="1099" t="s">
        <v>231</v>
      </c>
      <c r="C33" s="1099"/>
      <c r="D33" s="1099"/>
      <c r="E33" s="353">
        <f>SUM(E34:E39)</f>
        <v>287965</v>
      </c>
      <c r="F33" s="353">
        <f>SUM(F34:F39)</f>
        <v>13974</v>
      </c>
      <c r="G33" s="353">
        <f>SUM(G34:G39)</f>
        <v>13974</v>
      </c>
      <c r="H33" s="488">
        <f>SUM(H34:H39)</f>
        <v>23998</v>
      </c>
    </row>
    <row r="34" spans="1:8" ht="16.5" customHeight="1">
      <c r="A34" s="135" t="s">
        <v>203</v>
      </c>
      <c r="B34" s="1079" t="s">
        <v>561</v>
      </c>
      <c r="C34" s="1080"/>
      <c r="D34" s="1081"/>
      <c r="E34" s="355">
        <v>67935</v>
      </c>
      <c r="F34" s="351">
        <v>9674</v>
      </c>
      <c r="G34" s="356">
        <v>9674</v>
      </c>
      <c r="H34" s="354">
        <v>9674</v>
      </c>
    </row>
    <row r="35" spans="1:8" ht="16.5" customHeight="1">
      <c r="A35" s="135" t="s">
        <v>204</v>
      </c>
      <c r="B35" s="1079" t="s">
        <v>685</v>
      </c>
      <c r="C35" s="674"/>
      <c r="D35" s="675"/>
      <c r="E35" s="355">
        <v>47321</v>
      </c>
      <c r="F35" s="351">
        <v>0</v>
      </c>
      <c r="G35" s="356">
        <v>0</v>
      </c>
      <c r="H35" s="354">
        <v>2780</v>
      </c>
    </row>
    <row r="36" spans="1:8" ht="16.5" customHeight="1">
      <c r="A36" s="135" t="s">
        <v>206</v>
      </c>
      <c r="B36" s="1079" t="s">
        <v>686</v>
      </c>
      <c r="C36" s="674"/>
      <c r="D36" s="675"/>
      <c r="E36" s="355">
        <v>105640</v>
      </c>
      <c r="F36" s="351">
        <v>0</v>
      </c>
      <c r="G36" s="356">
        <v>0</v>
      </c>
      <c r="H36" s="354">
        <v>6120</v>
      </c>
    </row>
    <row r="37" spans="1:8" ht="16.5" customHeight="1">
      <c r="A37" s="135" t="s">
        <v>207</v>
      </c>
      <c r="B37" s="1079" t="s">
        <v>687</v>
      </c>
      <c r="C37" s="674"/>
      <c r="D37" s="675"/>
      <c r="E37" s="355">
        <v>28200</v>
      </c>
      <c r="F37" s="351">
        <v>0</v>
      </c>
      <c r="G37" s="356">
        <v>0</v>
      </c>
      <c r="H37" s="354">
        <v>1007</v>
      </c>
    </row>
    <row r="38" spans="1:8" ht="16.5" customHeight="1">
      <c r="A38" s="135" t="s">
        <v>208</v>
      </c>
      <c r="B38" s="1079" t="s">
        <v>688</v>
      </c>
      <c r="C38" s="674"/>
      <c r="D38" s="675"/>
      <c r="E38" s="355">
        <v>3269</v>
      </c>
      <c r="F38" s="351">
        <v>0</v>
      </c>
      <c r="G38" s="356">
        <v>0</v>
      </c>
      <c r="H38" s="354">
        <v>117</v>
      </c>
    </row>
    <row r="39" spans="1:8" ht="16.5" customHeight="1">
      <c r="A39" s="135" t="s">
        <v>210</v>
      </c>
      <c r="B39" s="1105" t="s">
        <v>374</v>
      </c>
      <c r="C39" s="1106"/>
      <c r="D39" s="1107"/>
      <c r="E39" s="355">
        <v>35600</v>
      </c>
      <c r="F39" s="351">
        <v>4300</v>
      </c>
      <c r="G39" s="356">
        <v>4300</v>
      </c>
      <c r="H39" s="354">
        <v>4300</v>
      </c>
    </row>
    <row r="40" spans="1:8" ht="25.5" customHeight="1" thickBot="1">
      <c r="A40" s="137"/>
      <c r="B40" s="1095" t="s">
        <v>232</v>
      </c>
      <c r="C40" s="1096"/>
      <c r="D40" s="1096"/>
      <c r="E40" s="357">
        <f>E13+E28+E33</f>
        <v>535194</v>
      </c>
      <c r="F40" s="357">
        <f>F13+F28+F33</f>
        <v>249397</v>
      </c>
      <c r="G40" s="357">
        <f>G13+G28+G33</f>
        <v>13974</v>
      </c>
      <c r="H40" s="489">
        <f>H13+H28+H33</f>
        <v>23998</v>
      </c>
    </row>
    <row r="41" ht="13.5" thickTop="1"/>
    <row r="50" spans="1:3" ht="12.75">
      <c r="A50" s="616"/>
      <c r="B50" s="616"/>
      <c r="C50" s="616"/>
    </row>
    <row r="51" spans="1:3" ht="12.75">
      <c r="A51" s="616"/>
      <c r="B51" s="616"/>
      <c r="C51" s="616"/>
    </row>
    <row r="52" spans="1:3" ht="12.75">
      <c r="A52" s="616"/>
      <c r="B52" s="616"/>
      <c r="C52" s="616"/>
    </row>
    <row r="53" spans="1:3" ht="12.75">
      <c r="A53" s="616"/>
      <c r="B53" s="616"/>
      <c r="C53" s="616"/>
    </row>
    <row r="54" spans="1:3" ht="12.75">
      <c r="A54" s="616"/>
      <c r="B54" s="616"/>
      <c r="C54" s="616"/>
    </row>
    <row r="55" spans="1:3" ht="12.75">
      <c r="A55" s="616"/>
      <c r="B55" s="616"/>
      <c r="C55" s="616"/>
    </row>
    <row r="56" spans="1:3" ht="12.75">
      <c r="A56" s="616"/>
      <c r="B56" s="616"/>
      <c r="C56" s="616"/>
    </row>
    <row r="57" spans="1:3" ht="12.75">
      <c r="A57" s="616"/>
      <c r="B57" s="616"/>
      <c r="C57" s="616"/>
    </row>
    <row r="58" spans="1:3" ht="12.75">
      <c r="A58" s="616"/>
      <c r="B58" s="616"/>
      <c r="C58" s="616"/>
    </row>
    <row r="59" spans="1:3" ht="12.75">
      <c r="A59" s="616"/>
      <c r="B59" s="616"/>
      <c r="C59" s="616"/>
    </row>
    <row r="60" spans="1:3" ht="12.75">
      <c r="A60" s="616"/>
      <c r="B60" s="616"/>
      <c r="C60" s="616"/>
    </row>
    <row r="61" spans="1:3" ht="12.75">
      <c r="A61" s="616"/>
      <c r="B61" s="616"/>
      <c r="C61" s="616"/>
    </row>
    <row r="62" spans="1:3" ht="12.75">
      <c r="A62" s="616"/>
      <c r="B62" s="616"/>
      <c r="C62" s="616"/>
    </row>
    <row r="63" spans="1:3" ht="12.75">
      <c r="A63" s="616"/>
      <c r="B63" s="616"/>
      <c r="C63" s="616"/>
    </row>
    <row r="64" spans="1:3" ht="12.75">
      <c r="A64" s="616"/>
      <c r="B64" s="616"/>
      <c r="C64" s="616"/>
    </row>
    <row r="65" spans="1:3" ht="12.75">
      <c r="A65" s="616"/>
      <c r="B65" s="616"/>
      <c r="C65" s="616"/>
    </row>
    <row r="66" spans="1:3" ht="12.75">
      <c r="A66" s="616"/>
      <c r="B66" s="616"/>
      <c r="C66" s="616"/>
    </row>
    <row r="67" spans="1:3" ht="12.75">
      <c r="A67" s="616"/>
      <c r="B67" s="616"/>
      <c r="C67" s="616"/>
    </row>
    <row r="68" spans="1:2" ht="12.75">
      <c r="A68" s="616"/>
      <c r="B68" s="616"/>
    </row>
    <row r="69" ht="12.75">
      <c r="B69" s="616"/>
    </row>
    <row r="70" ht="12.75">
      <c r="B70" s="616"/>
    </row>
    <row r="71" ht="12.75">
      <c r="B71" s="616"/>
    </row>
    <row r="72" ht="12.75">
      <c r="B72" s="616"/>
    </row>
  </sheetData>
  <sheetProtection/>
  <mergeCells count="38">
    <mergeCell ref="B39:D39"/>
    <mergeCell ref="B32:D32"/>
    <mergeCell ref="B30:D30"/>
    <mergeCell ref="B31:D31"/>
    <mergeCell ref="B34:D34"/>
    <mergeCell ref="B36:D36"/>
    <mergeCell ref="B37:D37"/>
    <mergeCell ref="B38:D38"/>
    <mergeCell ref="B35:D35"/>
    <mergeCell ref="B40:D40"/>
    <mergeCell ref="B12:D12"/>
    <mergeCell ref="B13:D13"/>
    <mergeCell ref="B28:D28"/>
    <mergeCell ref="B33:D33"/>
    <mergeCell ref="B29:D29"/>
    <mergeCell ref="B15:D15"/>
    <mergeCell ref="B27:D27"/>
    <mergeCell ref="B14:D14"/>
    <mergeCell ref="B26:D26"/>
    <mergeCell ref="C1:I1"/>
    <mergeCell ref="F8:F11"/>
    <mergeCell ref="G8:G11"/>
    <mergeCell ref="H8:H11"/>
    <mergeCell ref="B8:D11"/>
    <mergeCell ref="E8:E11"/>
    <mergeCell ref="A3:H4"/>
    <mergeCell ref="G7:H7"/>
    <mergeCell ref="A8:A11"/>
    <mergeCell ref="B16:D16"/>
    <mergeCell ref="B25:D25"/>
    <mergeCell ref="B18:D18"/>
    <mergeCell ref="B19:D19"/>
    <mergeCell ref="B20:D20"/>
    <mergeCell ref="B21:D21"/>
    <mergeCell ref="B23:D23"/>
    <mergeCell ref="B24:D24"/>
    <mergeCell ref="B17:D17"/>
    <mergeCell ref="B22:D22"/>
  </mergeCells>
  <printOptions/>
  <pageMargins left="0.75" right="0.75" top="1" bottom="1" header="0.5" footer="0.5"/>
  <pageSetup horizontalDpi="600" verticalDpi="600" orientation="portrait" paperSize="9" scale="96" r:id="rId1"/>
  <colBreaks count="1" manualBreakCount="1">
    <brk id="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zoomScale="90" zoomScaleNormal="90" zoomScalePageLayoutView="0" workbookViewId="0" topLeftCell="A1">
      <selection activeCell="A5" sqref="A5:J5"/>
    </sheetView>
  </sheetViews>
  <sheetFormatPr defaultColWidth="9.00390625" defaultRowHeight="12.75"/>
  <cols>
    <col min="1" max="1" width="4.00390625" style="140" customWidth="1"/>
    <col min="2" max="3" width="9.125" style="140" customWidth="1"/>
    <col min="4" max="4" width="12.125" style="140" customWidth="1"/>
    <col min="5" max="6" width="9.125" style="140" customWidth="1"/>
    <col min="7" max="7" width="5.00390625" style="140" customWidth="1"/>
    <col min="8" max="16384" width="9.125" style="140" customWidth="1"/>
  </cols>
  <sheetData>
    <row r="1" spans="1:10" ht="12.75">
      <c r="A1" s="138"/>
      <c r="B1" s="138"/>
      <c r="C1" s="138"/>
      <c r="D1" s="138"/>
      <c r="E1" s="138"/>
      <c r="F1" s="138"/>
      <c r="G1" s="1116" t="s">
        <v>233</v>
      </c>
      <c r="H1" s="1116"/>
      <c r="I1" s="1116"/>
      <c r="J1" s="1116"/>
    </row>
    <row r="2" spans="1:10" ht="12.75">
      <c r="A2" s="138"/>
      <c r="B2" s="138"/>
      <c r="C2" s="138"/>
      <c r="D2" s="138"/>
      <c r="E2" s="138"/>
      <c r="F2" s="138"/>
      <c r="G2" s="139"/>
      <c r="H2" s="139"/>
      <c r="I2" s="139"/>
      <c r="J2" s="139"/>
    </row>
    <row r="3" spans="1:10" ht="12.75">
      <c r="A3" s="138"/>
      <c r="B3" s="138"/>
      <c r="C3" s="138"/>
      <c r="D3" s="138"/>
      <c r="E3" s="138"/>
      <c r="F3" s="138"/>
      <c r="G3" s="139"/>
      <c r="H3" s="139"/>
      <c r="I3" s="139"/>
      <c r="J3" s="139"/>
    </row>
    <row r="4" spans="1:10" ht="12.75">
      <c r="A4" s="138"/>
      <c r="B4" s="138"/>
      <c r="C4" s="138"/>
      <c r="D4" s="138"/>
      <c r="E4" s="138"/>
      <c r="F4" s="138"/>
      <c r="G4" s="138"/>
      <c r="H4" s="138"/>
      <c r="I4" s="138"/>
      <c r="J4" s="138"/>
    </row>
    <row r="5" spans="1:10" ht="12.75" customHeight="1">
      <c r="A5" s="1117" t="s">
        <v>748</v>
      </c>
      <c r="B5" s="1117"/>
      <c r="C5" s="1117"/>
      <c r="D5" s="1117"/>
      <c r="E5" s="1117"/>
      <c r="F5" s="1117"/>
      <c r="G5" s="1117"/>
      <c r="H5" s="1117"/>
      <c r="I5" s="1117"/>
      <c r="J5" s="1117"/>
    </row>
    <row r="6" spans="1:10" ht="16.5" customHeight="1">
      <c r="A6" s="1117" t="s">
        <v>689</v>
      </c>
      <c r="B6" s="1117"/>
      <c r="C6" s="1117"/>
      <c r="D6" s="1117"/>
      <c r="E6" s="1117"/>
      <c r="F6" s="1117"/>
      <c r="G6" s="1117"/>
      <c r="H6" s="1117"/>
      <c r="I6" s="1117"/>
      <c r="J6" s="1117"/>
    </row>
    <row r="7" spans="1:10" ht="12.75" customHeight="1">
      <c r="A7" s="141"/>
      <c r="B7" s="141"/>
      <c r="C7" s="141"/>
      <c r="D7" s="141"/>
      <c r="E7" s="141"/>
      <c r="F7" s="141"/>
      <c r="G7" s="141"/>
      <c r="H7" s="141"/>
      <c r="I7" s="141"/>
      <c r="J7" s="141"/>
    </row>
    <row r="8" spans="1:10" ht="12.75" customHeight="1">
      <c r="A8" s="141"/>
      <c r="B8" s="141"/>
      <c r="C8" s="141"/>
      <c r="D8" s="141"/>
      <c r="E8" s="141"/>
      <c r="F8" s="141"/>
      <c r="G8" s="141"/>
      <c r="H8" s="141"/>
      <c r="I8" s="141"/>
      <c r="J8" s="141"/>
    </row>
    <row r="9" spans="1:10" ht="12.75" customHeight="1">
      <c r="A9" s="141"/>
      <c r="B9" s="141"/>
      <c r="C9" s="141"/>
      <c r="D9" s="141"/>
      <c r="E9" s="141"/>
      <c r="F9" s="141"/>
      <c r="G9" s="141"/>
      <c r="H9" s="141"/>
      <c r="I9" s="141"/>
      <c r="J9" s="141"/>
    </row>
    <row r="10" spans="1:10" ht="13.5" thickBot="1">
      <c r="A10" s="138"/>
      <c r="B10" s="138"/>
      <c r="C10" s="138"/>
      <c r="D10" s="138"/>
      <c r="E10" s="138"/>
      <c r="F10" s="138"/>
      <c r="G10" s="138"/>
      <c r="H10" s="138"/>
      <c r="I10" s="1118" t="s">
        <v>31</v>
      </c>
      <c r="J10" s="1118"/>
    </row>
    <row r="11" spans="1:10" ht="13.5" thickTop="1">
      <c r="A11" s="1110" t="s">
        <v>32</v>
      </c>
      <c r="B11" s="1112" t="s">
        <v>234</v>
      </c>
      <c r="C11" s="1112"/>
      <c r="D11" s="1112"/>
      <c r="E11" s="1112" t="s">
        <v>595</v>
      </c>
      <c r="F11" s="1112"/>
      <c r="G11" s="1112"/>
      <c r="H11" s="1112" t="s">
        <v>235</v>
      </c>
      <c r="I11" s="1112"/>
      <c r="J11" s="1114"/>
    </row>
    <row r="12" spans="1:10" ht="12.75">
      <c r="A12" s="1111"/>
      <c r="B12" s="1113"/>
      <c r="C12" s="1113"/>
      <c r="D12" s="1113"/>
      <c r="E12" s="1113"/>
      <c r="F12" s="1113"/>
      <c r="G12" s="1113"/>
      <c r="H12" s="1113"/>
      <c r="I12" s="1113"/>
      <c r="J12" s="1115"/>
    </row>
    <row r="13" spans="1:10" ht="12.75">
      <c r="A13" s="1111"/>
      <c r="B13" s="1113"/>
      <c r="C13" s="1113"/>
      <c r="D13" s="1113"/>
      <c r="E13" s="1113"/>
      <c r="F13" s="1113"/>
      <c r="G13" s="1113"/>
      <c r="H13" s="1113"/>
      <c r="I13" s="1113"/>
      <c r="J13" s="1115"/>
    </row>
    <row r="14" spans="1:10" ht="12.75">
      <c r="A14" s="1111"/>
      <c r="B14" s="1113"/>
      <c r="C14" s="1113"/>
      <c r="D14" s="1113"/>
      <c r="E14" s="1113"/>
      <c r="F14" s="1113"/>
      <c r="G14" s="1113"/>
      <c r="H14" s="1113"/>
      <c r="I14" s="1113"/>
      <c r="J14" s="1115"/>
    </row>
    <row r="15" spans="1:10" ht="24" customHeight="1">
      <c r="A15" s="142" t="s">
        <v>36</v>
      </c>
      <c r="B15" s="1128" t="s">
        <v>472</v>
      </c>
      <c r="C15" s="1129"/>
      <c r="D15" s="1130"/>
      <c r="E15" s="1131">
        <v>0</v>
      </c>
      <c r="F15" s="1132"/>
      <c r="G15" s="1132"/>
      <c r="H15" s="1122">
        <v>0</v>
      </c>
      <c r="I15" s="1123"/>
      <c r="J15" s="1124"/>
    </row>
    <row r="16" spans="1:10" ht="16.5" customHeight="1" thickBot="1">
      <c r="A16" s="143"/>
      <c r="B16" s="1133" t="s">
        <v>236</v>
      </c>
      <c r="C16" s="1133"/>
      <c r="D16" s="1133"/>
      <c r="E16" s="1119">
        <f>SUM(E15:G15)</f>
        <v>0</v>
      </c>
      <c r="F16" s="1120"/>
      <c r="G16" s="1121"/>
      <c r="H16" s="1125">
        <f>SUM(H15:J15)</f>
        <v>0</v>
      </c>
      <c r="I16" s="1126"/>
      <c r="J16" s="1127"/>
    </row>
    <row r="17" ht="16.5" customHeight="1" thickTop="1"/>
    <row r="51" ht="12.75">
      <c r="J51" s="144"/>
    </row>
  </sheetData>
  <sheetProtection/>
  <mergeCells count="14">
    <mergeCell ref="E16:G16"/>
    <mergeCell ref="H15:J15"/>
    <mergeCell ref="H16:J16"/>
    <mergeCell ref="B15:D15"/>
    <mergeCell ref="E15:G15"/>
    <mergeCell ref="B16:D16"/>
    <mergeCell ref="A11:A14"/>
    <mergeCell ref="B11:D14"/>
    <mergeCell ref="E11:G14"/>
    <mergeCell ref="H11:J14"/>
    <mergeCell ref="G1:J1"/>
    <mergeCell ref="A5:J5"/>
    <mergeCell ref="A6:J6"/>
    <mergeCell ref="I10:J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90" zoomScalePageLayoutView="0" workbookViewId="0" topLeftCell="A1">
      <selection activeCell="A3" sqref="A3:J3"/>
    </sheetView>
  </sheetViews>
  <sheetFormatPr defaultColWidth="9.00390625" defaultRowHeight="12.75"/>
  <cols>
    <col min="1" max="1" width="8.125" style="145" customWidth="1"/>
    <col min="2" max="2" width="8.25390625" style="145" customWidth="1"/>
    <col min="3" max="3" width="15.625" style="145" customWidth="1"/>
    <col min="4" max="4" width="13.625" style="145" bestFit="1" customWidth="1"/>
    <col min="5" max="5" width="12.25390625" style="145" customWidth="1"/>
    <col min="6" max="6" width="12.625" style="145" bestFit="1" customWidth="1"/>
    <col min="7" max="7" width="11.375" style="145" customWidth="1"/>
    <col min="8" max="8" width="10.125" style="145" bestFit="1" customWidth="1"/>
    <col min="9" max="10" width="9.375" style="145" customWidth="1"/>
    <col min="11" max="16384" width="9.125" style="145" customWidth="1"/>
  </cols>
  <sheetData>
    <row r="1" spans="7:10" ht="12.75">
      <c r="G1" s="1145" t="s">
        <v>237</v>
      </c>
      <c r="H1" s="1145"/>
      <c r="I1" s="1145"/>
      <c r="J1" s="1145"/>
    </row>
    <row r="2" spans="7:10" ht="12.75">
      <c r="G2" s="146"/>
      <c r="H2" s="146"/>
      <c r="I2" s="146"/>
      <c r="J2" s="146"/>
    </row>
    <row r="3" spans="1:10" ht="12.75" customHeight="1">
      <c r="A3" s="1147" t="s">
        <v>748</v>
      </c>
      <c r="B3" s="1147"/>
      <c r="C3" s="1147"/>
      <c r="D3" s="1147"/>
      <c r="E3" s="1147"/>
      <c r="F3" s="1147"/>
      <c r="G3" s="1147"/>
      <c r="H3" s="1147"/>
      <c r="I3" s="1147"/>
      <c r="J3" s="1147"/>
    </row>
    <row r="4" spans="1:10" ht="16.5" customHeight="1">
      <c r="A4" s="1147" t="s">
        <v>238</v>
      </c>
      <c r="B4" s="1147"/>
      <c r="C4" s="1147"/>
      <c r="D4" s="1147"/>
      <c r="E4" s="1147"/>
      <c r="F4" s="1147"/>
      <c r="G4" s="1147"/>
      <c r="H4" s="1147"/>
      <c r="I4" s="1147"/>
      <c r="J4" s="1147"/>
    </row>
    <row r="5" spans="1:10" ht="16.5" customHeight="1">
      <c r="A5" s="1147" t="s">
        <v>239</v>
      </c>
      <c r="B5" s="1147"/>
      <c r="C5" s="1147"/>
      <c r="D5" s="1147"/>
      <c r="E5" s="1147"/>
      <c r="F5" s="1147"/>
      <c r="G5" s="1147"/>
      <c r="H5" s="1147"/>
      <c r="I5" s="1147"/>
      <c r="J5" s="1147"/>
    </row>
    <row r="7" spans="9:10" ht="13.5" thickBot="1">
      <c r="I7" s="1146" t="s">
        <v>31</v>
      </c>
      <c r="J7" s="1146"/>
    </row>
    <row r="8" spans="1:10" ht="12.75" customHeight="1" thickTop="1">
      <c r="A8" s="1138" t="s">
        <v>240</v>
      </c>
      <c r="B8" s="1139"/>
      <c r="C8" s="1139"/>
      <c r="D8" s="1137" t="s">
        <v>176</v>
      </c>
      <c r="E8" s="1139" t="s">
        <v>241</v>
      </c>
      <c r="F8" s="1139"/>
      <c r="G8" s="1139"/>
      <c r="H8" s="1139"/>
      <c r="I8" s="1139"/>
      <c r="J8" s="1148"/>
    </row>
    <row r="9" spans="1:10" ht="12.75">
      <c r="A9" s="1140"/>
      <c r="B9" s="1141"/>
      <c r="C9" s="1141"/>
      <c r="D9" s="1134"/>
      <c r="E9" s="1141"/>
      <c r="F9" s="1141"/>
      <c r="G9" s="1141"/>
      <c r="H9" s="1141"/>
      <c r="I9" s="1141"/>
      <c r="J9" s="1149"/>
    </row>
    <row r="10" spans="1:10" ht="16.5" customHeight="1">
      <c r="A10" s="1135"/>
      <c r="B10" s="1136"/>
      <c r="C10" s="1136"/>
      <c r="D10" s="1136"/>
      <c r="E10" s="1134" t="s">
        <v>223</v>
      </c>
      <c r="F10" s="1134" t="s">
        <v>242</v>
      </c>
      <c r="G10" s="1134" t="s">
        <v>224</v>
      </c>
      <c r="H10" s="358" t="s">
        <v>484</v>
      </c>
      <c r="I10" s="358" t="s">
        <v>562</v>
      </c>
      <c r="J10" s="359" t="s">
        <v>691</v>
      </c>
    </row>
    <row r="11" spans="1:10" ht="17.25" customHeight="1">
      <c r="A11" s="1135"/>
      <c r="B11" s="1136"/>
      <c r="C11" s="1136"/>
      <c r="D11" s="1136"/>
      <c r="E11" s="1134"/>
      <c r="F11" s="1134"/>
      <c r="G11" s="1134"/>
      <c r="H11" s="1141" t="s">
        <v>243</v>
      </c>
      <c r="I11" s="1141"/>
      <c r="J11" s="1149"/>
    </row>
    <row r="12" spans="1:10" ht="12" customHeight="1">
      <c r="A12" s="1135"/>
      <c r="B12" s="1136"/>
      <c r="C12" s="1136"/>
      <c r="D12" s="1136"/>
      <c r="E12" s="1134"/>
      <c r="F12" s="1134"/>
      <c r="G12" s="1134"/>
      <c r="H12" s="1141"/>
      <c r="I12" s="1141"/>
      <c r="J12" s="1149"/>
    </row>
    <row r="13" spans="1:10" ht="12.75">
      <c r="A13" s="1135" t="s">
        <v>36</v>
      </c>
      <c r="B13" s="1136"/>
      <c r="C13" s="1136"/>
      <c r="D13" s="358" t="s">
        <v>38</v>
      </c>
      <c r="E13" s="358" t="s">
        <v>49</v>
      </c>
      <c r="F13" s="358" t="s">
        <v>62</v>
      </c>
      <c r="G13" s="358" t="s">
        <v>64</v>
      </c>
      <c r="H13" s="358" t="s">
        <v>66</v>
      </c>
      <c r="I13" s="358" t="s">
        <v>69</v>
      </c>
      <c r="J13" s="359">
        <v>8</v>
      </c>
    </row>
    <row r="14" spans="1:10" ht="16.5" customHeight="1">
      <c r="A14" s="1152" t="s">
        <v>563</v>
      </c>
      <c r="B14" s="1153"/>
      <c r="C14" s="1153"/>
      <c r="D14" s="362">
        <f aca="true" t="shared" si="0" ref="D14:J14">SUM(D15:D20)</f>
        <v>287965</v>
      </c>
      <c r="E14" s="362">
        <f t="shared" si="0"/>
        <v>12692</v>
      </c>
      <c r="F14" s="362">
        <f t="shared" si="0"/>
        <v>12117</v>
      </c>
      <c r="G14" s="362">
        <f t="shared" si="0"/>
        <v>13974</v>
      </c>
      <c r="H14" s="362">
        <f t="shared" si="0"/>
        <v>13972.5</v>
      </c>
      <c r="I14" s="362">
        <f t="shared" si="0"/>
        <v>23996.5</v>
      </c>
      <c r="J14" s="363">
        <f t="shared" si="0"/>
        <v>27368.5</v>
      </c>
    </row>
    <row r="15" spans="1:10" ht="12.75" customHeight="1">
      <c r="A15" s="1142" t="s">
        <v>692</v>
      </c>
      <c r="B15" s="1143"/>
      <c r="C15" s="1144"/>
      <c r="D15" s="360">
        <v>47321</v>
      </c>
      <c r="E15" s="360">
        <v>0</v>
      </c>
      <c r="F15" s="360">
        <v>0</v>
      </c>
      <c r="G15" s="360">
        <v>0</v>
      </c>
      <c r="H15" s="360">
        <v>0</v>
      </c>
      <c r="I15" s="360">
        <v>2780</v>
      </c>
      <c r="J15" s="364">
        <v>2780</v>
      </c>
    </row>
    <row r="16" spans="1:10" ht="12.75" customHeight="1">
      <c r="A16" s="1142" t="s">
        <v>693</v>
      </c>
      <c r="B16" s="1143"/>
      <c r="C16" s="1144"/>
      <c r="D16" s="360">
        <v>28200</v>
      </c>
      <c r="E16" s="360">
        <v>0</v>
      </c>
      <c r="F16" s="360">
        <v>0</v>
      </c>
      <c r="G16" s="360">
        <v>0</v>
      </c>
      <c r="H16" s="360">
        <v>0</v>
      </c>
      <c r="I16" s="360">
        <v>1007</v>
      </c>
      <c r="J16" s="364">
        <v>4029</v>
      </c>
    </row>
    <row r="17" spans="1:10" ht="12.75" customHeight="1">
      <c r="A17" s="1142" t="s">
        <v>690</v>
      </c>
      <c r="B17" s="1143"/>
      <c r="C17" s="1144"/>
      <c r="D17" s="360">
        <v>67935</v>
      </c>
      <c r="E17" s="365">
        <v>2345</v>
      </c>
      <c r="F17" s="365">
        <v>9654</v>
      </c>
      <c r="G17" s="365">
        <v>9674</v>
      </c>
      <c r="H17" s="365">
        <v>9672.5</v>
      </c>
      <c r="I17" s="365">
        <v>9672.5</v>
      </c>
      <c r="J17" s="361">
        <v>9672.5</v>
      </c>
    </row>
    <row r="18" spans="1:10" ht="12.75" customHeight="1">
      <c r="A18" s="1142" t="s">
        <v>694</v>
      </c>
      <c r="B18" s="674"/>
      <c r="C18" s="675"/>
      <c r="D18" s="360">
        <v>3269</v>
      </c>
      <c r="E18" s="365">
        <v>0</v>
      </c>
      <c r="F18" s="365">
        <v>0</v>
      </c>
      <c r="G18" s="365">
        <v>0</v>
      </c>
      <c r="H18" s="365">
        <v>0</v>
      </c>
      <c r="I18" s="365">
        <v>117</v>
      </c>
      <c r="J18" s="361">
        <v>467</v>
      </c>
    </row>
    <row r="19" spans="1:10" ht="12.75" customHeight="1">
      <c r="A19" s="1142" t="s">
        <v>473</v>
      </c>
      <c r="B19" s="1143"/>
      <c r="C19" s="1144"/>
      <c r="D19" s="360">
        <v>35600</v>
      </c>
      <c r="E19" s="365">
        <v>10347</v>
      </c>
      <c r="F19" s="365">
        <v>2463</v>
      </c>
      <c r="G19" s="360">
        <v>4300</v>
      </c>
      <c r="H19" s="360">
        <v>4300</v>
      </c>
      <c r="I19" s="360">
        <v>4300</v>
      </c>
      <c r="J19" s="361">
        <v>4300</v>
      </c>
    </row>
    <row r="20" spans="1:10" ht="12.75" customHeight="1">
      <c r="A20" s="1142" t="s">
        <v>695</v>
      </c>
      <c r="B20" s="674"/>
      <c r="C20" s="675"/>
      <c r="D20" s="360">
        <v>105640</v>
      </c>
      <c r="E20" s="365">
        <v>0</v>
      </c>
      <c r="F20" s="365">
        <v>0</v>
      </c>
      <c r="G20" s="360">
        <v>0</v>
      </c>
      <c r="H20" s="360">
        <v>0</v>
      </c>
      <c r="I20" s="360">
        <v>6120</v>
      </c>
      <c r="J20" s="361">
        <v>6120</v>
      </c>
    </row>
    <row r="21" spans="1:10" ht="12.75" customHeight="1">
      <c r="A21" s="1142"/>
      <c r="B21" s="674"/>
      <c r="C21" s="675"/>
      <c r="D21" s="360"/>
      <c r="E21" s="365"/>
      <c r="F21" s="365"/>
      <c r="G21" s="360"/>
      <c r="H21" s="360"/>
      <c r="I21" s="360"/>
      <c r="J21" s="361"/>
    </row>
    <row r="22" spans="1:10" ht="12.75" customHeight="1">
      <c r="A22" s="1156" t="s">
        <v>564</v>
      </c>
      <c r="B22" s="1157"/>
      <c r="C22" s="1158"/>
      <c r="D22" s="490">
        <v>676982</v>
      </c>
      <c r="E22" s="491">
        <v>0</v>
      </c>
      <c r="F22" s="491">
        <f>F23+F24+F25+F26</f>
        <v>366699</v>
      </c>
      <c r="G22" s="490">
        <f>SUM(G23:G26)</f>
        <v>308823</v>
      </c>
      <c r="H22" s="490">
        <f>SUM(H23:H26)</f>
        <v>0</v>
      </c>
      <c r="I22" s="490">
        <f>SUM(I23:I26)</f>
        <v>0</v>
      </c>
      <c r="J22" s="490">
        <f>SUM(J23:J26)</f>
        <v>0</v>
      </c>
    </row>
    <row r="23" spans="1:10" ht="12.75" customHeight="1">
      <c r="A23" s="1142" t="s">
        <v>565</v>
      </c>
      <c r="B23" s="674"/>
      <c r="C23" s="675"/>
      <c r="D23" s="360">
        <v>454833</v>
      </c>
      <c r="E23" s="365">
        <v>0</v>
      </c>
      <c r="F23" s="365">
        <v>356546</v>
      </c>
      <c r="G23" s="360">
        <v>98287</v>
      </c>
      <c r="H23" s="360">
        <v>0</v>
      </c>
      <c r="I23" s="360">
        <v>0</v>
      </c>
      <c r="J23" s="361">
        <v>0</v>
      </c>
    </row>
    <row r="24" spans="1:10" ht="12.75" customHeight="1">
      <c r="A24" s="1142" t="s">
        <v>566</v>
      </c>
      <c r="B24" s="674"/>
      <c r="C24" s="675"/>
      <c r="D24" s="360">
        <v>149564</v>
      </c>
      <c r="E24" s="365">
        <v>0</v>
      </c>
      <c r="F24" s="365">
        <v>0</v>
      </c>
      <c r="G24" s="360">
        <v>149564</v>
      </c>
      <c r="H24" s="360">
        <v>0</v>
      </c>
      <c r="I24" s="360">
        <v>0</v>
      </c>
      <c r="J24" s="361">
        <v>0</v>
      </c>
    </row>
    <row r="25" spans="1:10" ht="12.75" customHeight="1">
      <c r="A25" s="1142" t="s">
        <v>567</v>
      </c>
      <c r="B25" s="674"/>
      <c r="C25" s="675"/>
      <c r="D25" s="360">
        <v>18015</v>
      </c>
      <c r="E25" s="365">
        <v>0</v>
      </c>
      <c r="F25" s="365">
        <v>0</v>
      </c>
      <c r="G25" s="360">
        <v>18015</v>
      </c>
      <c r="H25" s="360">
        <v>0</v>
      </c>
      <c r="I25" s="360">
        <v>0</v>
      </c>
      <c r="J25" s="361">
        <v>0</v>
      </c>
    </row>
    <row r="26" spans="1:10" ht="12.75" customHeight="1">
      <c r="A26" s="1142" t="s">
        <v>610</v>
      </c>
      <c r="B26" s="674"/>
      <c r="C26" s="675"/>
      <c r="D26" s="360">
        <v>53110</v>
      </c>
      <c r="E26" s="365">
        <v>0</v>
      </c>
      <c r="F26" s="365">
        <v>10153</v>
      </c>
      <c r="G26" s="360">
        <v>42957</v>
      </c>
      <c r="H26" s="360">
        <v>0</v>
      </c>
      <c r="I26" s="360">
        <v>0</v>
      </c>
      <c r="J26" s="361">
        <v>0</v>
      </c>
    </row>
    <row r="27" spans="1:10" ht="12.75" customHeight="1">
      <c r="A27" s="1142"/>
      <c r="B27" s="674"/>
      <c r="C27" s="675"/>
      <c r="D27" s="360"/>
      <c r="E27" s="365"/>
      <c r="F27" s="365"/>
      <c r="G27" s="360"/>
      <c r="H27" s="360"/>
      <c r="I27" s="360"/>
      <c r="J27" s="361"/>
    </row>
    <row r="28" spans="1:10" ht="16.5" customHeight="1">
      <c r="A28" s="1152" t="s">
        <v>340</v>
      </c>
      <c r="B28" s="1153"/>
      <c r="C28" s="1153"/>
      <c r="D28" s="362"/>
      <c r="E28" s="362"/>
      <c r="F28" s="362"/>
      <c r="G28" s="362"/>
      <c r="H28" s="362"/>
      <c r="I28" s="362"/>
      <c r="J28" s="363"/>
    </row>
    <row r="29" spans="1:10" ht="12.75" customHeight="1">
      <c r="A29" s="1154" t="s">
        <v>244</v>
      </c>
      <c r="B29" s="1155"/>
      <c r="C29" s="1155"/>
      <c r="D29" s="360">
        <v>68259</v>
      </c>
      <c r="E29" s="360">
        <v>61539</v>
      </c>
      <c r="F29" s="360">
        <v>1697</v>
      </c>
      <c r="G29" s="360">
        <v>1887</v>
      </c>
      <c r="H29" s="360">
        <v>1568</v>
      </c>
      <c r="I29" s="360">
        <v>1568</v>
      </c>
      <c r="J29" s="364">
        <v>0</v>
      </c>
    </row>
    <row r="30" spans="1:10" ht="15" customHeight="1" thickBot="1">
      <c r="A30" s="1150" t="s">
        <v>341</v>
      </c>
      <c r="B30" s="1151"/>
      <c r="C30" s="1151"/>
      <c r="D30" s="366">
        <f aca="true" t="shared" si="1" ref="D30:J30">D14+D29+D22</f>
        <v>1033206</v>
      </c>
      <c r="E30" s="366">
        <f t="shared" si="1"/>
        <v>74231</v>
      </c>
      <c r="F30" s="366">
        <f t="shared" si="1"/>
        <v>380513</v>
      </c>
      <c r="G30" s="366">
        <f t="shared" si="1"/>
        <v>324684</v>
      </c>
      <c r="H30" s="366">
        <f t="shared" si="1"/>
        <v>15540.5</v>
      </c>
      <c r="I30" s="366">
        <f t="shared" si="1"/>
        <v>25564.5</v>
      </c>
      <c r="J30" s="367">
        <f t="shared" si="1"/>
        <v>27368.5</v>
      </c>
    </row>
    <row r="31" ht="13.5" thickTop="1"/>
  </sheetData>
  <sheetProtection/>
  <mergeCells count="32">
    <mergeCell ref="A27:C27"/>
    <mergeCell ref="A21:C21"/>
    <mergeCell ref="A22:C22"/>
    <mergeCell ref="A23:C23"/>
    <mergeCell ref="A24:C24"/>
    <mergeCell ref="A26:C26"/>
    <mergeCell ref="A30:C30"/>
    <mergeCell ref="A14:C14"/>
    <mergeCell ref="A28:C28"/>
    <mergeCell ref="A29:C29"/>
    <mergeCell ref="A19:C19"/>
    <mergeCell ref="A16:C16"/>
    <mergeCell ref="A17:C17"/>
    <mergeCell ref="A18:C18"/>
    <mergeCell ref="A20:C20"/>
    <mergeCell ref="A25:C25"/>
    <mergeCell ref="A13:C13"/>
    <mergeCell ref="A15:C15"/>
    <mergeCell ref="G1:J1"/>
    <mergeCell ref="I7:J7"/>
    <mergeCell ref="A3:J3"/>
    <mergeCell ref="A4:J4"/>
    <mergeCell ref="A5:J5"/>
    <mergeCell ref="G10:G12"/>
    <mergeCell ref="E8:J9"/>
    <mergeCell ref="H11:J12"/>
    <mergeCell ref="F10:F12"/>
    <mergeCell ref="E10:E12"/>
    <mergeCell ref="A10:C12"/>
    <mergeCell ref="D8:D9"/>
    <mergeCell ref="D10:D12"/>
    <mergeCell ref="A8:C9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9"/>
  <sheetViews>
    <sheetView zoomScale="90" zoomScaleNormal="90" zoomScalePageLayoutView="0" workbookViewId="0" topLeftCell="A1">
      <selection activeCell="A3" sqref="A3:F3"/>
    </sheetView>
  </sheetViews>
  <sheetFormatPr defaultColWidth="9.00390625" defaultRowHeight="12.75"/>
  <cols>
    <col min="1" max="1" width="4.00390625" style="147" customWidth="1"/>
    <col min="2" max="2" width="36.375" style="147" customWidth="1"/>
    <col min="3" max="3" width="12.125" style="147" customWidth="1"/>
    <col min="4" max="4" width="12.625" style="147" customWidth="1"/>
    <col min="5" max="5" width="10.875" style="147" customWidth="1"/>
    <col min="6" max="6" width="9.875" style="147" customWidth="1"/>
    <col min="7" max="16384" width="9.125" style="147" customWidth="1"/>
  </cols>
  <sheetData>
    <row r="1" spans="2:6" ht="12.75">
      <c r="B1" s="1165" t="s">
        <v>245</v>
      </c>
      <c r="C1" s="1165"/>
      <c r="D1" s="1165"/>
      <c r="E1" s="1165"/>
      <c r="F1" s="1165"/>
    </row>
    <row r="2" spans="2:6" ht="12.75">
      <c r="B2" s="148"/>
      <c r="C2" s="148"/>
      <c r="D2" s="148"/>
      <c r="E2" s="148"/>
      <c r="F2" s="148"/>
    </row>
    <row r="3" spans="1:6" ht="12.75">
      <c r="A3" s="1166" t="s">
        <v>749</v>
      </c>
      <c r="B3" s="1166"/>
      <c r="C3" s="1166"/>
      <c r="D3" s="1166"/>
      <c r="E3" s="1166"/>
      <c r="F3" s="1166"/>
    </row>
    <row r="4" spans="1:6" ht="16.5" customHeight="1">
      <c r="A4" s="1166" t="s">
        <v>696</v>
      </c>
      <c r="B4" s="1166"/>
      <c r="C4" s="1166"/>
      <c r="D4" s="1166"/>
      <c r="E4" s="1166"/>
      <c r="F4" s="1166"/>
    </row>
    <row r="5" spans="1:6" ht="12.75" customHeight="1">
      <c r="A5" s="149"/>
      <c r="B5" s="149"/>
      <c r="C5" s="149"/>
      <c r="D5" s="149"/>
      <c r="E5" s="149"/>
      <c r="F5" s="149"/>
    </row>
    <row r="6" spans="1:6" ht="21" customHeight="1" thickBot="1">
      <c r="A6" s="150"/>
      <c r="B6" s="151"/>
      <c r="C6" s="151"/>
      <c r="D6" s="151"/>
      <c r="E6" s="151"/>
      <c r="F6" s="194" t="s">
        <v>31</v>
      </c>
    </row>
    <row r="7" spans="1:6" ht="13.5" thickTop="1">
      <c r="A7" s="1167" t="s">
        <v>32</v>
      </c>
      <c r="B7" s="1169" t="s">
        <v>246</v>
      </c>
      <c r="C7" s="1170"/>
      <c r="D7" s="1173" t="s">
        <v>247</v>
      </c>
      <c r="E7" s="1174"/>
      <c r="F7" s="1175"/>
    </row>
    <row r="8" spans="1:6" ht="12.75">
      <c r="A8" s="1168"/>
      <c r="B8" s="1171"/>
      <c r="C8" s="1172"/>
      <c r="D8" s="1176"/>
      <c r="E8" s="1177"/>
      <c r="F8" s="1178"/>
    </row>
    <row r="9" spans="1:6" ht="12.75" customHeight="1">
      <c r="A9" s="1168"/>
      <c r="B9" s="1159" t="s">
        <v>248</v>
      </c>
      <c r="C9" s="1159" t="s">
        <v>342</v>
      </c>
      <c r="D9" s="1159" t="s">
        <v>249</v>
      </c>
      <c r="E9" s="1161" t="s">
        <v>250</v>
      </c>
      <c r="F9" s="1163" t="s">
        <v>251</v>
      </c>
    </row>
    <row r="10" spans="1:6" ht="24" customHeight="1" thickBot="1">
      <c r="A10" s="1168"/>
      <c r="B10" s="1179"/>
      <c r="C10" s="1179"/>
      <c r="D10" s="1160"/>
      <c r="E10" s="1162"/>
      <c r="F10" s="1164"/>
    </row>
    <row r="11" spans="1:6" ht="62.25" customHeight="1" thickBot="1">
      <c r="A11" s="570" t="s">
        <v>36</v>
      </c>
      <c r="B11" s="571" t="s">
        <v>611</v>
      </c>
      <c r="C11" s="572">
        <v>6771</v>
      </c>
      <c r="D11" s="573">
        <v>8998</v>
      </c>
      <c r="E11" s="572">
        <v>0</v>
      </c>
      <c r="F11" s="574">
        <v>0</v>
      </c>
    </row>
    <row r="12" spans="1:6" ht="42.75" customHeight="1">
      <c r="A12" s="575" t="s">
        <v>38</v>
      </c>
      <c r="B12" s="576" t="s">
        <v>612</v>
      </c>
      <c r="C12" s="577">
        <v>9443</v>
      </c>
      <c r="D12" s="578">
        <v>56991</v>
      </c>
      <c r="E12" s="577">
        <v>0</v>
      </c>
      <c r="F12" s="579">
        <v>0</v>
      </c>
    </row>
    <row r="13" spans="1:6" ht="51.75" customHeight="1">
      <c r="A13" s="580" t="s">
        <v>49</v>
      </c>
      <c r="B13" s="581" t="s">
        <v>613</v>
      </c>
      <c r="C13" s="582">
        <v>88458</v>
      </c>
      <c r="D13" s="583">
        <v>356546</v>
      </c>
      <c r="E13" s="582">
        <v>98287</v>
      </c>
      <c r="F13" s="584">
        <v>0</v>
      </c>
    </row>
    <row r="14" spans="1:6" ht="58.5" customHeight="1">
      <c r="A14" s="580" t="s">
        <v>62</v>
      </c>
      <c r="B14" s="581" t="s">
        <v>614</v>
      </c>
      <c r="C14" s="582">
        <v>37646</v>
      </c>
      <c r="D14" s="583">
        <v>10153</v>
      </c>
      <c r="E14" s="582">
        <v>42957</v>
      </c>
      <c r="F14" s="584">
        <v>0</v>
      </c>
    </row>
    <row r="15" spans="1:6" ht="61.5" customHeight="1">
      <c r="A15" s="580" t="s">
        <v>64</v>
      </c>
      <c r="B15" s="581" t="s">
        <v>615</v>
      </c>
      <c r="C15" s="582">
        <v>126675</v>
      </c>
      <c r="D15" s="583">
        <v>0</v>
      </c>
      <c r="E15" s="582">
        <v>149564</v>
      </c>
      <c r="F15" s="584">
        <v>0</v>
      </c>
    </row>
    <row r="16" spans="1:6" ht="89.25" customHeight="1">
      <c r="A16" s="580" t="s">
        <v>66</v>
      </c>
      <c r="B16" s="585" t="s">
        <v>616</v>
      </c>
      <c r="C16" s="586">
        <v>4634</v>
      </c>
      <c r="D16" s="587">
        <v>3128</v>
      </c>
      <c r="E16" s="586">
        <v>1506</v>
      </c>
      <c r="F16" s="588">
        <v>0</v>
      </c>
    </row>
    <row r="17" spans="1:6" ht="52.5" customHeight="1">
      <c r="A17" s="580" t="s">
        <v>69</v>
      </c>
      <c r="B17" s="581" t="s">
        <v>698</v>
      </c>
      <c r="C17" s="586">
        <v>17594</v>
      </c>
      <c r="D17" s="587">
        <v>0</v>
      </c>
      <c r="E17" s="586">
        <v>17594</v>
      </c>
      <c r="F17" s="588">
        <v>0</v>
      </c>
    </row>
    <row r="18" spans="1:6" ht="42.75" customHeight="1">
      <c r="A18" s="589" t="s">
        <v>71</v>
      </c>
      <c r="B18" s="581" t="s">
        <v>617</v>
      </c>
      <c r="C18" s="582">
        <v>3018</v>
      </c>
      <c r="D18" s="583">
        <v>0</v>
      </c>
      <c r="E18" s="582">
        <v>6287</v>
      </c>
      <c r="F18" s="584">
        <v>0</v>
      </c>
    </row>
    <row r="19" spans="1:6" ht="51.75" customHeight="1">
      <c r="A19" s="580" t="s">
        <v>75</v>
      </c>
      <c r="B19" s="581" t="s">
        <v>699</v>
      </c>
      <c r="C19" s="582">
        <v>39537</v>
      </c>
      <c r="D19" s="583">
        <v>0</v>
      </c>
      <c r="E19" s="582">
        <v>39537</v>
      </c>
      <c r="F19" s="584">
        <v>0</v>
      </c>
    </row>
    <row r="20" spans="1:6" ht="39" customHeight="1">
      <c r="A20" s="580" t="s">
        <v>80</v>
      </c>
      <c r="B20" s="581" t="s">
        <v>697</v>
      </c>
      <c r="C20" s="582">
        <v>14397</v>
      </c>
      <c r="D20" s="583">
        <v>0</v>
      </c>
      <c r="E20" s="582">
        <v>18015</v>
      </c>
      <c r="F20" s="584">
        <v>0</v>
      </c>
    </row>
    <row r="21" spans="1:6" ht="101.25" customHeight="1">
      <c r="A21" s="617" t="s">
        <v>82</v>
      </c>
      <c r="B21" s="618" t="s">
        <v>700</v>
      </c>
      <c r="C21" s="619">
        <v>4872</v>
      </c>
      <c r="D21" s="620">
        <v>0</v>
      </c>
      <c r="E21" s="619">
        <v>4872</v>
      </c>
      <c r="F21" s="621">
        <v>0</v>
      </c>
    </row>
    <row r="22" spans="1:6" ht="38.25" customHeight="1" thickBot="1">
      <c r="A22" s="590" t="s">
        <v>85</v>
      </c>
      <c r="B22" s="591" t="s">
        <v>701</v>
      </c>
      <c r="C22" s="592">
        <v>1067</v>
      </c>
      <c r="D22" s="593">
        <v>1399</v>
      </c>
      <c r="E22" s="592"/>
      <c r="F22" s="594"/>
    </row>
    <row r="23" spans="1:6" ht="21" customHeight="1" thickBot="1" thickTop="1">
      <c r="A23" s="566"/>
      <c r="B23" s="567" t="s">
        <v>252</v>
      </c>
      <c r="C23" s="568">
        <f>SUM(C11:C22)</f>
        <v>354112</v>
      </c>
      <c r="D23" s="568">
        <f>SUM(D11:D22)</f>
        <v>437215</v>
      </c>
      <c r="E23" s="568">
        <f>SUM(E11:E22)</f>
        <v>378619</v>
      </c>
      <c r="F23" s="569">
        <f>SUM(F11:F22)</f>
        <v>0</v>
      </c>
    </row>
    <row r="24" spans="2:6" ht="13.5" thickTop="1">
      <c r="B24" s="565"/>
      <c r="C24" s="565"/>
      <c r="D24" s="565"/>
      <c r="E24" s="565"/>
      <c r="F24" s="565"/>
    </row>
    <row r="25" spans="2:6" ht="12.75">
      <c r="B25" s="565"/>
      <c r="C25" s="565"/>
      <c r="D25" s="565"/>
      <c r="E25" s="565"/>
      <c r="F25" s="565"/>
    </row>
    <row r="26" spans="2:6" ht="12.75">
      <c r="B26" s="565"/>
      <c r="C26" s="565"/>
      <c r="D26" s="565"/>
      <c r="E26" s="565"/>
      <c r="F26" s="565"/>
    </row>
    <row r="27" spans="2:6" ht="12.75">
      <c r="B27" s="565"/>
      <c r="C27" s="565"/>
      <c r="D27" s="565"/>
      <c r="E27" s="565"/>
      <c r="F27" s="565"/>
    </row>
    <row r="28" spans="2:6" ht="12.75">
      <c r="B28" s="565"/>
      <c r="C28" s="565"/>
      <c r="D28" s="565"/>
      <c r="E28" s="565"/>
      <c r="F28" s="565"/>
    </row>
    <row r="29" spans="2:6" ht="12.75">
      <c r="B29" s="565"/>
      <c r="C29" s="565"/>
      <c r="D29" s="565"/>
      <c r="E29" s="565"/>
      <c r="F29" s="565"/>
    </row>
    <row r="30" spans="2:6" ht="12.75">
      <c r="B30" s="565"/>
      <c r="C30" s="565"/>
      <c r="D30" s="565"/>
      <c r="E30" s="565"/>
      <c r="F30" s="565"/>
    </row>
    <row r="31" spans="2:6" ht="12.75">
      <c r="B31" s="565"/>
      <c r="C31" s="565"/>
      <c r="D31" s="565"/>
      <c r="E31" s="565"/>
      <c r="F31" s="565"/>
    </row>
    <row r="32" spans="2:6" ht="12.75">
      <c r="B32" s="565"/>
      <c r="C32" s="565"/>
      <c r="D32" s="565"/>
      <c r="E32" s="565"/>
      <c r="F32" s="565"/>
    </row>
    <row r="33" spans="2:6" ht="12.75">
      <c r="B33" s="565"/>
      <c r="C33" s="565"/>
      <c r="D33" s="565"/>
      <c r="E33" s="565"/>
      <c r="F33" s="565"/>
    </row>
    <row r="34" spans="2:6" ht="12.75">
      <c r="B34" s="565"/>
      <c r="C34" s="565"/>
      <c r="D34" s="565"/>
      <c r="E34" s="565"/>
      <c r="F34" s="565"/>
    </row>
    <row r="35" spans="2:6" ht="12.75">
      <c r="B35" s="565"/>
      <c r="C35" s="565"/>
      <c r="D35" s="565"/>
      <c r="E35" s="565"/>
      <c r="F35" s="565"/>
    </row>
    <row r="36" spans="2:6" ht="12.75">
      <c r="B36" s="565"/>
      <c r="C36" s="565"/>
      <c r="D36" s="565"/>
      <c r="E36" s="565"/>
      <c r="F36" s="565"/>
    </row>
    <row r="37" spans="2:6" ht="12.75">
      <c r="B37" s="565"/>
      <c r="C37" s="565"/>
      <c r="D37" s="565"/>
      <c r="E37" s="565"/>
      <c r="F37" s="565"/>
    </row>
    <row r="38" spans="2:6" ht="12.75">
      <c r="B38" s="565"/>
      <c r="C38" s="565"/>
      <c r="D38" s="565"/>
      <c r="E38" s="565"/>
      <c r="F38" s="565"/>
    </row>
    <row r="39" spans="2:6" ht="12.75">
      <c r="B39" s="565"/>
      <c r="C39" s="565"/>
      <c r="D39" s="565"/>
      <c r="E39" s="565"/>
      <c r="F39" s="565"/>
    </row>
    <row r="40" spans="2:6" ht="12.75">
      <c r="B40" s="565"/>
      <c r="C40" s="565"/>
      <c r="D40" s="565"/>
      <c r="E40" s="565"/>
      <c r="F40" s="565"/>
    </row>
    <row r="41" spans="2:6" ht="12.75">
      <c r="B41" s="565"/>
      <c r="C41" s="565"/>
      <c r="D41" s="565"/>
      <c r="E41" s="565"/>
      <c r="F41" s="565"/>
    </row>
    <row r="42" spans="2:6" ht="12.75">
      <c r="B42" s="565"/>
      <c r="C42" s="565"/>
      <c r="D42" s="565"/>
      <c r="E42" s="565"/>
      <c r="F42" s="565"/>
    </row>
    <row r="43" spans="2:6" ht="12.75">
      <c r="B43" s="565"/>
      <c r="C43" s="565"/>
      <c r="D43" s="565"/>
      <c r="E43" s="565"/>
      <c r="F43" s="565"/>
    </row>
    <row r="44" spans="2:6" ht="12.75">
      <c r="B44" s="565"/>
      <c r="C44" s="565"/>
      <c r="D44" s="565"/>
      <c r="E44" s="565"/>
      <c r="F44" s="565"/>
    </row>
    <row r="45" spans="2:6" ht="12.75">
      <c r="B45" s="565"/>
      <c r="C45" s="565"/>
      <c r="D45" s="565"/>
      <c r="E45" s="565"/>
      <c r="F45" s="565"/>
    </row>
    <row r="46" spans="2:6" ht="12.75">
      <c r="B46" s="565"/>
      <c r="C46" s="565"/>
      <c r="D46" s="565"/>
      <c r="E46" s="565"/>
      <c r="F46" s="565"/>
    </row>
    <row r="47" spans="2:6" ht="12.75">
      <c r="B47" s="565"/>
      <c r="C47" s="565"/>
      <c r="D47" s="565"/>
      <c r="E47" s="565"/>
      <c r="F47" s="565"/>
    </row>
    <row r="48" spans="2:6" ht="12.75">
      <c r="B48" s="565"/>
      <c r="C48" s="565"/>
      <c r="D48" s="565"/>
      <c r="E48" s="565"/>
      <c r="F48" s="565"/>
    </row>
    <row r="49" spans="2:6" ht="12.75">
      <c r="B49" s="565"/>
      <c r="C49" s="565"/>
      <c r="D49" s="565"/>
      <c r="E49" s="565"/>
      <c r="F49" s="565"/>
    </row>
  </sheetData>
  <sheetProtection/>
  <mergeCells count="11">
    <mergeCell ref="C9:C10"/>
    <mergeCell ref="D9:D10"/>
    <mergeCell ref="E9:E10"/>
    <mergeCell ref="F9:F10"/>
    <mergeCell ref="B1:F1"/>
    <mergeCell ref="A3:F3"/>
    <mergeCell ref="A4:F4"/>
    <mergeCell ref="A7:A10"/>
    <mergeCell ref="B7:C8"/>
    <mergeCell ref="D7:F8"/>
    <mergeCell ref="B9:B10"/>
  </mergeCells>
  <printOptions/>
  <pageMargins left="0.75" right="0.64" top="1" bottom="1" header="0.5" footer="0.5"/>
  <pageSetup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2"/>
  <sheetViews>
    <sheetView zoomScale="90" zoomScaleNormal="90" zoomScalePageLayoutView="0" workbookViewId="0" topLeftCell="A1">
      <selection activeCell="A4" sqref="A4:N4"/>
    </sheetView>
  </sheetViews>
  <sheetFormatPr defaultColWidth="9.00390625" defaultRowHeight="12.75"/>
  <cols>
    <col min="1" max="1" width="3.75390625" style="152" customWidth="1"/>
    <col min="2" max="2" width="9.125" style="152" customWidth="1"/>
    <col min="3" max="3" width="8.375" style="152" customWidth="1"/>
    <col min="4" max="4" width="2.75390625" style="152" customWidth="1"/>
    <col min="5" max="5" width="15.375" style="152" customWidth="1"/>
    <col min="6" max="6" width="9.125" style="152" customWidth="1"/>
    <col min="7" max="7" width="9.875" style="152" bestFit="1" customWidth="1"/>
    <col min="8" max="12" width="9.125" style="152" customWidth="1"/>
    <col min="13" max="13" width="8.625" style="152" customWidth="1"/>
    <col min="14" max="14" width="9.875" style="152" customWidth="1"/>
    <col min="15" max="16384" width="9.125" style="152" customWidth="1"/>
  </cols>
  <sheetData>
    <row r="1" spans="11:14" ht="12.75">
      <c r="K1" s="1192" t="s">
        <v>253</v>
      </c>
      <c r="L1" s="1192"/>
      <c r="M1" s="1192"/>
      <c r="N1" s="1192"/>
    </row>
    <row r="2" spans="11:14" ht="12.75">
      <c r="K2" s="153"/>
      <c r="L2" s="153"/>
      <c r="M2" s="153"/>
      <c r="N2" s="153"/>
    </row>
    <row r="3" spans="11:14" ht="12.75">
      <c r="K3" s="153"/>
      <c r="L3" s="153"/>
      <c r="M3" s="153"/>
      <c r="N3" s="153"/>
    </row>
    <row r="4" spans="1:14" ht="12.75" customHeight="1">
      <c r="A4" s="1194" t="s">
        <v>748</v>
      </c>
      <c r="B4" s="1194"/>
      <c r="C4" s="1194"/>
      <c r="D4" s="1194"/>
      <c r="E4" s="1194"/>
      <c r="F4" s="1194"/>
      <c r="G4" s="1194"/>
      <c r="H4" s="1194"/>
      <c r="I4" s="1194"/>
      <c r="J4" s="1194"/>
      <c r="K4" s="1194"/>
      <c r="L4" s="1194"/>
      <c r="M4" s="1194"/>
      <c r="N4" s="1194"/>
    </row>
    <row r="5" spans="1:14" ht="16.5" customHeight="1">
      <c r="A5" s="1194" t="s">
        <v>702</v>
      </c>
      <c r="B5" s="1194"/>
      <c r="C5" s="1194"/>
      <c r="D5" s="1194"/>
      <c r="E5" s="1194"/>
      <c r="F5" s="1194"/>
      <c r="G5" s="1194"/>
      <c r="H5" s="1194"/>
      <c r="I5" s="1194"/>
      <c r="J5" s="1194"/>
      <c r="K5" s="1194"/>
      <c r="L5" s="1194"/>
      <c r="M5" s="1194"/>
      <c r="N5" s="1194"/>
    </row>
    <row r="6" spans="2:14" ht="12.75" customHeight="1"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</row>
    <row r="8" spans="13:14" ht="13.5" thickBot="1">
      <c r="M8" s="1193" t="s">
        <v>31</v>
      </c>
      <c r="N8" s="1193"/>
    </row>
    <row r="9" spans="1:14" ht="15.75" customHeight="1" thickTop="1">
      <c r="A9" s="1195" t="s">
        <v>221</v>
      </c>
      <c r="B9" s="1207" t="s">
        <v>254</v>
      </c>
      <c r="C9" s="1208"/>
      <c r="D9" s="1208"/>
      <c r="E9" s="1201" t="s">
        <v>255</v>
      </c>
      <c r="F9" s="1201"/>
      <c r="G9" s="1201"/>
      <c r="H9" s="1201" t="s">
        <v>256</v>
      </c>
      <c r="I9" s="1201"/>
      <c r="J9" s="1201"/>
      <c r="K9" s="1201" t="s">
        <v>257</v>
      </c>
      <c r="L9" s="1201"/>
      <c r="M9" s="1201"/>
      <c r="N9" s="155" t="s">
        <v>236</v>
      </c>
    </row>
    <row r="10" spans="1:14" ht="12.75">
      <c r="A10" s="1196"/>
      <c r="B10" s="1209"/>
      <c r="C10" s="1197"/>
      <c r="D10" s="1197"/>
      <c r="E10" s="1197" t="s">
        <v>258</v>
      </c>
      <c r="F10" s="1205" t="s">
        <v>259</v>
      </c>
      <c r="G10" s="1197" t="s">
        <v>260</v>
      </c>
      <c r="H10" s="1197" t="s">
        <v>258</v>
      </c>
      <c r="I10" s="1197" t="s">
        <v>259</v>
      </c>
      <c r="J10" s="1197" t="s">
        <v>261</v>
      </c>
      <c r="K10" s="1197" t="s">
        <v>258</v>
      </c>
      <c r="L10" s="1197" t="s">
        <v>259</v>
      </c>
      <c r="M10" s="1197" t="s">
        <v>261</v>
      </c>
      <c r="N10" s="1199" t="s">
        <v>262</v>
      </c>
    </row>
    <row r="11" spans="1:14" ht="12.75">
      <c r="A11" s="1196"/>
      <c r="B11" s="1210"/>
      <c r="C11" s="1198"/>
      <c r="D11" s="1198"/>
      <c r="E11" s="1198"/>
      <c r="F11" s="1206"/>
      <c r="G11" s="1198"/>
      <c r="H11" s="1198"/>
      <c r="I11" s="1198"/>
      <c r="J11" s="1198"/>
      <c r="K11" s="1198"/>
      <c r="L11" s="1198"/>
      <c r="M11" s="1198"/>
      <c r="N11" s="1200"/>
    </row>
    <row r="12" spans="1:14" ht="12.75">
      <c r="A12" s="1182" t="s">
        <v>380</v>
      </c>
      <c r="B12" s="1219" t="s">
        <v>376</v>
      </c>
      <c r="C12" s="1220"/>
      <c r="D12" s="1221"/>
      <c r="E12" s="1186" t="s">
        <v>377</v>
      </c>
      <c r="F12" s="1188">
        <v>100</v>
      </c>
      <c r="G12" s="1190">
        <v>4188</v>
      </c>
      <c r="H12" s="1184"/>
      <c r="I12" s="1184">
        <v>0</v>
      </c>
      <c r="J12" s="1184">
        <v>0</v>
      </c>
      <c r="K12" s="1184"/>
      <c r="L12" s="1184">
        <v>0</v>
      </c>
      <c r="M12" s="1184">
        <v>0</v>
      </c>
      <c r="N12" s="1180">
        <v>4188</v>
      </c>
    </row>
    <row r="13" spans="1:14" ht="25.5" customHeight="1">
      <c r="A13" s="1183"/>
      <c r="B13" s="1222"/>
      <c r="C13" s="1223"/>
      <c r="D13" s="1224"/>
      <c r="E13" s="1187"/>
      <c r="F13" s="1189"/>
      <c r="G13" s="1191"/>
      <c r="H13" s="1185"/>
      <c r="I13" s="1185"/>
      <c r="J13" s="1185"/>
      <c r="K13" s="1185"/>
      <c r="L13" s="1185"/>
      <c r="M13" s="1185"/>
      <c r="N13" s="1181"/>
    </row>
    <row r="14" spans="1:14" ht="39.75" customHeight="1">
      <c r="A14" s="196" t="s">
        <v>379</v>
      </c>
      <c r="B14" s="1216" t="s">
        <v>485</v>
      </c>
      <c r="C14" s="1217"/>
      <c r="D14" s="1218"/>
      <c r="E14" s="644" t="s">
        <v>730</v>
      </c>
      <c r="F14" s="368">
        <v>0</v>
      </c>
      <c r="G14" s="370">
        <v>0</v>
      </c>
      <c r="H14" s="371"/>
      <c r="I14" s="371">
        <v>0</v>
      </c>
      <c r="J14" s="371">
        <v>0</v>
      </c>
      <c r="K14" s="371"/>
      <c r="L14" s="371">
        <v>0</v>
      </c>
      <c r="M14" s="371">
        <v>0</v>
      </c>
      <c r="N14" s="372">
        <f>G14+J14+M14</f>
        <v>0</v>
      </c>
    </row>
    <row r="15" spans="1:14" ht="27.75" customHeight="1">
      <c r="A15" s="188" t="s">
        <v>62</v>
      </c>
      <c r="B15" s="1214" t="s">
        <v>485</v>
      </c>
      <c r="C15" s="1215"/>
      <c r="D15" s="1215"/>
      <c r="E15" s="195" t="s">
        <v>378</v>
      </c>
      <c r="F15" s="368">
        <v>0</v>
      </c>
      <c r="G15" s="370">
        <v>0</v>
      </c>
      <c r="H15" s="371"/>
      <c r="I15" s="371">
        <v>0</v>
      </c>
      <c r="J15" s="371">
        <v>0</v>
      </c>
      <c r="K15" s="371"/>
      <c r="L15" s="371">
        <v>0</v>
      </c>
      <c r="M15" s="371">
        <v>0</v>
      </c>
      <c r="N15" s="372">
        <f>G15+J15+M15</f>
        <v>0</v>
      </c>
    </row>
    <row r="16" spans="1:14" ht="39.75" customHeight="1">
      <c r="A16" s="196" t="s">
        <v>64</v>
      </c>
      <c r="B16" s="1202" t="s">
        <v>485</v>
      </c>
      <c r="C16" s="1203"/>
      <c r="D16" s="1204"/>
      <c r="E16" s="451" t="s">
        <v>486</v>
      </c>
      <c r="F16" s="368">
        <v>0</v>
      </c>
      <c r="G16" s="370">
        <v>0</v>
      </c>
      <c r="H16" s="371"/>
      <c r="I16" s="371">
        <v>0</v>
      </c>
      <c r="J16" s="371">
        <v>0</v>
      </c>
      <c r="K16" s="371"/>
      <c r="L16" s="371">
        <v>0</v>
      </c>
      <c r="M16" s="371">
        <v>0</v>
      </c>
      <c r="N16" s="372">
        <v>0</v>
      </c>
    </row>
    <row r="17" spans="1:14" ht="39.75" customHeight="1">
      <c r="A17" s="196" t="s">
        <v>66</v>
      </c>
      <c r="B17" s="1202" t="s">
        <v>485</v>
      </c>
      <c r="C17" s="1203"/>
      <c r="D17" s="1204"/>
      <c r="E17" s="448" t="s">
        <v>487</v>
      </c>
      <c r="F17" s="368">
        <v>0</v>
      </c>
      <c r="G17" s="370">
        <v>0</v>
      </c>
      <c r="H17" s="371"/>
      <c r="I17" s="371">
        <v>0</v>
      </c>
      <c r="J17" s="371">
        <v>0</v>
      </c>
      <c r="K17" s="371"/>
      <c r="L17" s="371">
        <v>0</v>
      </c>
      <c r="M17" s="371">
        <v>0</v>
      </c>
      <c r="N17" s="372">
        <v>0</v>
      </c>
    </row>
    <row r="18" spans="1:14" ht="39.75" customHeight="1">
      <c r="A18" s="196" t="s">
        <v>69</v>
      </c>
      <c r="B18" s="1202" t="s">
        <v>485</v>
      </c>
      <c r="C18" s="1203"/>
      <c r="D18" s="1204"/>
      <c r="E18" s="451" t="s">
        <v>13</v>
      </c>
      <c r="F18" s="368">
        <v>0</v>
      </c>
      <c r="G18" s="370">
        <v>0</v>
      </c>
      <c r="H18" s="371"/>
      <c r="I18" s="371">
        <v>0</v>
      </c>
      <c r="J18" s="371">
        <v>0</v>
      </c>
      <c r="K18" s="371"/>
      <c r="L18" s="371">
        <v>0</v>
      </c>
      <c r="M18" s="371">
        <v>0</v>
      </c>
      <c r="N18" s="372">
        <v>0</v>
      </c>
    </row>
    <row r="19" spans="1:14" ht="39.75" customHeight="1">
      <c r="A19" s="196" t="s">
        <v>71</v>
      </c>
      <c r="B19" s="1202" t="s">
        <v>485</v>
      </c>
      <c r="C19" s="1203"/>
      <c r="D19" s="1204"/>
      <c r="E19" s="448" t="s">
        <v>488</v>
      </c>
      <c r="F19" s="368">
        <v>0</v>
      </c>
      <c r="G19" s="370">
        <v>0</v>
      </c>
      <c r="H19" s="371"/>
      <c r="I19" s="371">
        <v>0</v>
      </c>
      <c r="J19" s="371">
        <v>0</v>
      </c>
      <c r="K19" s="371"/>
      <c r="L19" s="371">
        <v>0</v>
      </c>
      <c r="M19" s="371">
        <v>0</v>
      </c>
      <c r="N19" s="372">
        <v>0</v>
      </c>
    </row>
    <row r="20" spans="1:14" ht="27.75" customHeight="1">
      <c r="A20" s="188" t="s">
        <v>75</v>
      </c>
      <c r="B20" s="1214" t="s">
        <v>485</v>
      </c>
      <c r="C20" s="1215"/>
      <c r="D20" s="1215"/>
      <c r="E20" s="195" t="s">
        <v>489</v>
      </c>
      <c r="F20" s="368">
        <v>0</v>
      </c>
      <c r="G20" s="370">
        <v>0</v>
      </c>
      <c r="H20" s="371"/>
      <c r="I20" s="371">
        <v>0</v>
      </c>
      <c r="J20" s="371">
        <v>0</v>
      </c>
      <c r="K20" s="371"/>
      <c r="L20" s="371">
        <v>0</v>
      </c>
      <c r="M20" s="371">
        <v>0</v>
      </c>
      <c r="N20" s="372">
        <f>G20+J20+M20</f>
        <v>0</v>
      </c>
    </row>
    <row r="21" spans="1:14" ht="13.5" thickBot="1">
      <c r="A21" s="156"/>
      <c r="B21" s="1211" t="s">
        <v>167</v>
      </c>
      <c r="C21" s="1212"/>
      <c r="D21" s="1212"/>
      <c r="E21" s="197"/>
      <c r="F21" s="369"/>
      <c r="G21" s="373">
        <f>SUM(G12:G20)</f>
        <v>4188</v>
      </c>
      <c r="H21" s="374"/>
      <c r="I21" s="374"/>
      <c r="J21" s="374">
        <f>SUM(J12:J20)</f>
        <v>0</v>
      </c>
      <c r="K21" s="374"/>
      <c r="L21" s="374"/>
      <c r="M21" s="374">
        <f>SUM(M12:M20)</f>
        <v>0</v>
      </c>
      <c r="N21" s="375">
        <f>SUM(N12:N20)</f>
        <v>4188</v>
      </c>
    </row>
    <row r="22" spans="2:4" ht="13.5" thickTop="1">
      <c r="B22" s="1213"/>
      <c r="C22" s="1213"/>
      <c r="D22" s="1213"/>
    </row>
  </sheetData>
  <sheetProtection/>
  <mergeCells count="40">
    <mergeCell ref="B17:D17"/>
    <mergeCell ref="B9:D11"/>
    <mergeCell ref="B21:D21"/>
    <mergeCell ref="B22:D22"/>
    <mergeCell ref="B20:D20"/>
    <mergeCell ref="B14:D14"/>
    <mergeCell ref="B18:D18"/>
    <mergeCell ref="B19:D19"/>
    <mergeCell ref="B12:D13"/>
    <mergeCell ref="B15:D15"/>
    <mergeCell ref="B16:D16"/>
    <mergeCell ref="L12:L13"/>
    <mergeCell ref="I10:I11"/>
    <mergeCell ref="J10:J11"/>
    <mergeCell ref="K10:K11"/>
    <mergeCell ref="L10:L11"/>
    <mergeCell ref="E10:E11"/>
    <mergeCell ref="F10:F11"/>
    <mergeCell ref="G10:G11"/>
    <mergeCell ref="H10:H11"/>
    <mergeCell ref="K1:N1"/>
    <mergeCell ref="M8:N8"/>
    <mergeCell ref="A4:N4"/>
    <mergeCell ref="A5:N5"/>
    <mergeCell ref="A9:A11"/>
    <mergeCell ref="M10:M11"/>
    <mergeCell ref="N10:N11"/>
    <mergeCell ref="E9:G9"/>
    <mergeCell ref="H9:J9"/>
    <mergeCell ref="K9:M9"/>
    <mergeCell ref="N12:N13"/>
    <mergeCell ref="A12:A13"/>
    <mergeCell ref="H12:H13"/>
    <mergeCell ref="I12:I13"/>
    <mergeCell ref="J12:J13"/>
    <mergeCell ref="K12:K13"/>
    <mergeCell ref="E12:E13"/>
    <mergeCell ref="F12:F13"/>
    <mergeCell ref="G12:G13"/>
    <mergeCell ref="M12:M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9"/>
  <sheetViews>
    <sheetView zoomScale="90" zoomScaleNormal="90" zoomScalePageLayoutView="0" workbookViewId="0" topLeftCell="A1">
      <selection activeCell="A5" sqref="A5:Q5"/>
    </sheetView>
  </sheetViews>
  <sheetFormatPr defaultColWidth="9.00390625" defaultRowHeight="12.75"/>
  <cols>
    <col min="1" max="1" width="3.75390625" style="157" customWidth="1"/>
    <col min="2" max="3" width="9.125" style="157" customWidth="1"/>
    <col min="4" max="4" width="2.375" style="157" customWidth="1"/>
    <col min="5" max="5" width="10.625" style="157" customWidth="1"/>
    <col min="6" max="6" width="10.125" style="157" customWidth="1"/>
    <col min="7" max="7" width="11.375" style="157" customWidth="1"/>
    <col min="8" max="8" width="9.75390625" style="157" customWidth="1"/>
    <col min="9" max="9" width="9.25390625" style="157" customWidth="1"/>
    <col min="10" max="11" width="9.75390625" style="157" customWidth="1"/>
    <col min="12" max="12" width="10.375" style="157" customWidth="1"/>
    <col min="13" max="15" width="9.375" style="157" customWidth="1"/>
    <col min="16" max="16" width="9.25390625" style="157" customWidth="1"/>
    <col min="17" max="17" width="11.125" style="157" customWidth="1"/>
    <col min="18" max="16384" width="9.125" style="157" customWidth="1"/>
  </cols>
  <sheetData>
    <row r="1" spans="13:17" ht="12.75">
      <c r="M1" s="1226" t="s">
        <v>263</v>
      </c>
      <c r="N1" s="1226"/>
      <c r="O1" s="1226"/>
      <c r="P1" s="1226"/>
      <c r="Q1" s="1226"/>
    </row>
    <row r="2" spans="13:17" ht="12.75">
      <c r="M2" s="158"/>
      <c r="N2" s="158"/>
      <c r="O2" s="158"/>
      <c r="P2" s="158"/>
      <c r="Q2" s="158"/>
    </row>
    <row r="5" spans="1:17" ht="17.25" customHeight="1">
      <c r="A5" s="1227" t="s">
        <v>748</v>
      </c>
      <c r="B5" s="1227"/>
      <c r="C5" s="1227"/>
      <c r="D5" s="1227"/>
      <c r="E5" s="1227"/>
      <c r="F5" s="1227"/>
      <c r="G5" s="1227"/>
      <c r="H5" s="1227"/>
      <c r="I5" s="1227"/>
      <c r="J5" s="1227"/>
      <c r="K5" s="1227"/>
      <c r="L5" s="1227"/>
      <c r="M5" s="1227"/>
      <c r="N5" s="1227"/>
      <c r="O5" s="1227"/>
      <c r="P5" s="1227"/>
      <c r="Q5" s="1227"/>
    </row>
    <row r="6" spans="1:17" ht="15.75" customHeight="1">
      <c r="A6" s="1227" t="s">
        <v>737</v>
      </c>
      <c r="B6" s="1227"/>
      <c r="C6" s="1227"/>
      <c r="D6" s="1227"/>
      <c r="E6" s="1227"/>
      <c r="F6" s="1227"/>
      <c r="G6" s="1227"/>
      <c r="H6" s="1227"/>
      <c r="I6" s="1227"/>
      <c r="J6" s="1227"/>
      <c r="K6" s="1227"/>
      <c r="L6" s="1227"/>
      <c r="M6" s="1227"/>
      <c r="N6" s="1227"/>
      <c r="O6" s="1227"/>
      <c r="P6" s="1227"/>
      <c r="Q6" s="1227"/>
    </row>
    <row r="7" spans="1:17" ht="12.75" customHeight="1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</row>
    <row r="8" spans="1:17" ht="12.75" customHeight="1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</row>
    <row r="10" spans="15:17" ht="13.5" thickBot="1">
      <c r="O10" s="1225" t="s">
        <v>31</v>
      </c>
      <c r="P10" s="1225"/>
      <c r="Q10" s="1225"/>
    </row>
    <row r="11" spans="1:17" ht="24.75" customHeight="1" thickTop="1">
      <c r="A11" s="653" t="s">
        <v>32</v>
      </c>
      <c r="B11" s="1229" t="s">
        <v>33</v>
      </c>
      <c r="C11" s="1229"/>
      <c r="D11" s="1229"/>
      <c r="E11" s="654" t="s">
        <v>264</v>
      </c>
      <c r="F11" s="654" t="s">
        <v>265</v>
      </c>
      <c r="G11" s="654" t="s">
        <v>266</v>
      </c>
      <c r="H11" s="654" t="s">
        <v>267</v>
      </c>
      <c r="I11" s="654" t="s">
        <v>268</v>
      </c>
      <c r="J11" s="654" t="s">
        <v>269</v>
      </c>
      <c r="K11" s="654" t="s">
        <v>270</v>
      </c>
      <c r="L11" s="654" t="s">
        <v>271</v>
      </c>
      <c r="M11" s="654" t="s">
        <v>272</v>
      </c>
      <c r="N11" s="654" t="s">
        <v>273</v>
      </c>
      <c r="O11" s="654" t="s">
        <v>274</v>
      </c>
      <c r="P11" s="654" t="s">
        <v>275</v>
      </c>
      <c r="Q11" s="655" t="s">
        <v>236</v>
      </c>
    </row>
    <row r="12" spans="1:17" ht="15" customHeight="1">
      <c r="A12" s="656"/>
      <c r="B12" s="1230" t="s">
        <v>276</v>
      </c>
      <c r="C12" s="1230"/>
      <c r="D12" s="1230"/>
      <c r="E12" s="657"/>
      <c r="F12" s="657"/>
      <c r="G12" s="657"/>
      <c r="H12" s="657"/>
      <c r="I12" s="657"/>
      <c r="J12" s="657"/>
      <c r="K12" s="657"/>
      <c r="L12" s="657"/>
      <c r="M12" s="657"/>
      <c r="N12" s="657"/>
      <c r="O12" s="657"/>
      <c r="P12" s="657"/>
      <c r="Q12" s="658"/>
    </row>
    <row r="13" spans="1:17" ht="15" customHeight="1">
      <c r="A13" s="659" t="s">
        <v>36</v>
      </c>
      <c r="B13" s="1228" t="s">
        <v>35</v>
      </c>
      <c r="C13" s="1228"/>
      <c r="D13" s="1228"/>
      <c r="E13" s="660">
        <v>38691</v>
      </c>
      <c r="F13" s="661">
        <v>47790</v>
      </c>
      <c r="G13" s="661">
        <v>51089</v>
      </c>
      <c r="H13" s="661">
        <v>45690</v>
      </c>
      <c r="I13" s="661">
        <v>49990</v>
      </c>
      <c r="J13" s="661">
        <v>49991</v>
      </c>
      <c r="K13" s="661">
        <v>48490</v>
      </c>
      <c r="L13" s="661">
        <v>47490</v>
      </c>
      <c r="M13" s="661">
        <v>50089</v>
      </c>
      <c r="N13" s="661">
        <v>47690</v>
      </c>
      <c r="O13" s="661">
        <v>49692</v>
      </c>
      <c r="P13" s="661">
        <v>74584</v>
      </c>
      <c r="Q13" s="662">
        <f aca="true" t="shared" si="0" ref="Q13:Q20">SUM(E13:P13)</f>
        <v>601276</v>
      </c>
    </row>
    <row r="14" spans="1:17" ht="15" customHeight="1">
      <c r="A14" s="659" t="s">
        <v>38</v>
      </c>
      <c r="B14" s="1228" t="s">
        <v>277</v>
      </c>
      <c r="C14" s="1228"/>
      <c r="D14" s="1228"/>
      <c r="E14" s="660">
        <v>32029</v>
      </c>
      <c r="F14" s="661">
        <v>49325</v>
      </c>
      <c r="G14" s="661">
        <v>56371</v>
      </c>
      <c r="H14" s="661">
        <v>44841</v>
      </c>
      <c r="I14" s="661">
        <v>51888</v>
      </c>
      <c r="J14" s="661">
        <v>51887</v>
      </c>
      <c r="K14" s="661">
        <v>48684</v>
      </c>
      <c r="L14" s="661">
        <v>48684</v>
      </c>
      <c r="M14" s="661">
        <v>56371</v>
      </c>
      <c r="N14" s="661">
        <v>44841</v>
      </c>
      <c r="O14" s="661">
        <v>51887</v>
      </c>
      <c r="P14" s="661">
        <v>103775</v>
      </c>
      <c r="Q14" s="662">
        <f t="shared" si="0"/>
        <v>640583</v>
      </c>
    </row>
    <row r="15" spans="1:17" ht="15" customHeight="1">
      <c r="A15" s="659" t="s">
        <v>49</v>
      </c>
      <c r="B15" s="1228" t="s">
        <v>43</v>
      </c>
      <c r="C15" s="1228"/>
      <c r="D15" s="1228"/>
      <c r="E15" s="663">
        <v>0</v>
      </c>
      <c r="F15" s="663">
        <v>0</v>
      </c>
      <c r="G15" s="661">
        <v>33000</v>
      </c>
      <c r="H15" s="661">
        <v>0</v>
      </c>
      <c r="I15" s="661">
        <v>7000</v>
      </c>
      <c r="J15" s="661">
        <v>0</v>
      </c>
      <c r="K15" s="661">
        <v>0</v>
      </c>
      <c r="L15" s="661">
        <v>0</v>
      </c>
      <c r="M15" s="661">
        <v>30956</v>
      </c>
      <c r="N15" s="661">
        <v>0</v>
      </c>
      <c r="O15" s="661">
        <v>0</v>
      </c>
      <c r="P15" s="661">
        <v>3000</v>
      </c>
      <c r="Q15" s="662">
        <f t="shared" si="0"/>
        <v>73956</v>
      </c>
    </row>
    <row r="16" spans="1:18" ht="15" customHeight="1">
      <c r="A16" s="659" t="s">
        <v>62</v>
      </c>
      <c r="B16" s="1228" t="s">
        <v>278</v>
      </c>
      <c r="C16" s="1228"/>
      <c r="D16" s="1228"/>
      <c r="E16" s="663">
        <v>1450</v>
      </c>
      <c r="F16" s="663">
        <v>1450</v>
      </c>
      <c r="G16" s="661">
        <v>1450</v>
      </c>
      <c r="H16" s="661">
        <v>1450</v>
      </c>
      <c r="I16" s="661">
        <v>1450</v>
      </c>
      <c r="J16" s="661">
        <v>1450</v>
      </c>
      <c r="K16" s="661">
        <v>1450</v>
      </c>
      <c r="L16" s="661">
        <v>8640</v>
      </c>
      <c r="M16" s="661">
        <v>1450</v>
      </c>
      <c r="N16" s="661">
        <v>1450</v>
      </c>
      <c r="O16" s="661">
        <v>22125</v>
      </c>
      <c r="P16" s="661">
        <v>1450</v>
      </c>
      <c r="Q16" s="662">
        <f t="shared" si="0"/>
        <v>45265</v>
      </c>
      <c r="R16" s="664"/>
    </row>
    <row r="17" spans="1:17" ht="15" customHeight="1">
      <c r="A17" s="659" t="s">
        <v>64</v>
      </c>
      <c r="B17" s="1228" t="s">
        <v>279</v>
      </c>
      <c r="C17" s="1228"/>
      <c r="D17" s="1228"/>
      <c r="E17" s="660">
        <v>750</v>
      </c>
      <c r="F17" s="663">
        <v>0</v>
      </c>
      <c r="G17" s="663">
        <v>0</v>
      </c>
      <c r="H17" s="661">
        <v>750</v>
      </c>
      <c r="I17" s="661">
        <v>0</v>
      </c>
      <c r="J17" s="661">
        <v>0</v>
      </c>
      <c r="K17" s="661">
        <v>750</v>
      </c>
      <c r="L17" s="661">
        <v>0</v>
      </c>
      <c r="M17" s="661">
        <v>0</v>
      </c>
      <c r="N17" s="661">
        <v>750</v>
      </c>
      <c r="O17" s="661">
        <v>0</v>
      </c>
      <c r="P17" s="661">
        <v>0</v>
      </c>
      <c r="Q17" s="662">
        <f t="shared" si="0"/>
        <v>3000</v>
      </c>
    </row>
    <row r="18" spans="1:17" ht="15" customHeight="1">
      <c r="A18" s="659" t="s">
        <v>66</v>
      </c>
      <c r="B18" s="1231" t="s">
        <v>280</v>
      </c>
      <c r="C18" s="1232"/>
      <c r="D18" s="1233"/>
      <c r="E18" s="661"/>
      <c r="F18" s="661"/>
      <c r="G18" s="661">
        <v>13200</v>
      </c>
      <c r="H18" s="661"/>
      <c r="I18" s="661">
        <v>94777</v>
      </c>
      <c r="J18" s="661">
        <v>88458</v>
      </c>
      <c r="K18" s="661">
        <v>4872</v>
      </c>
      <c r="L18" s="661">
        <v>126675</v>
      </c>
      <c r="M18" s="661">
        <v>14397</v>
      </c>
      <c r="N18" s="661">
        <v>1506</v>
      </c>
      <c r="O18" s="661">
        <v>3018</v>
      </c>
      <c r="P18" s="661">
        <v>1650</v>
      </c>
      <c r="Q18" s="662">
        <f t="shared" si="0"/>
        <v>348553</v>
      </c>
    </row>
    <row r="19" spans="1:17" ht="15" customHeight="1">
      <c r="A19" s="659" t="s">
        <v>69</v>
      </c>
      <c r="B19" s="1231" t="s">
        <v>281</v>
      </c>
      <c r="C19" s="1232"/>
      <c r="D19" s="1233"/>
      <c r="E19" s="661">
        <v>0</v>
      </c>
      <c r="F19" s="661">
        <v>0</v>
      </c>
      <c r="G19" s="661">
        <v>0</v>
      </c>
      <c r="H19" s="661">
        <v>0</v>
      </c>
      <c r="I19" s="661">
        <v>0</v>
      </c>
      <c r="J19" s="661">
        <v>0</v>
      </c>
      <c r="K19" s="661">
        <v>0</v>
      </c>
      <c r="L19" s="661">
        <v>0</v>
      </c>
      <c r="M19" s="661">
        <v>0</v>
      </c>
      <c r="N19" s="661">
        <v>0</v>
      </c>
      <c r="O19" s="661">
        <v>0</v>
      </c>
      <c r="P19" s="661">
        <v>0</v>
      </c>
      <c r="Q19" s="662">
        <f t="shared" si="0"/>
        <v>0</v>
      </c>
    </row>
    <row r="20" spans="1:17" ht="15" customHeight="1">
      <c r="A20" s="659">
        <v>8</v>
      </c>
      <c r="B20" s="665" t="s">
        <v>738</v>
      </c>
      <c r="C20" s="666"/>
      <c r="D20" s="667"/>
      <c r="E20" s="661"/>
      <c r="F20" s="661"/>
      <c r="G20" s="661"/>
      <c r="H20" s="661"/>
      <c r="I20" s="661">
        <v>30710</v>
      </c>
      <c r="J20" s="661"/>
      <c r="K20" s="661"/>
      <c r="L20" s="661">
        <v>66088</v>
      </c>
      <c r="M20" s="661"/>
      <c r="N20" s="661"/>
      <c r="O20" s="661"/>
      <c r="P20" s="661"/>
      <c r="Q20" s="662">
        <f t="shared" si="0"/>
        <v>96798</v>
      </c>
    </row>
    <row r="21" spans="1:17" ht="15" customHeight="1">
      <c r="A21" s="659">
        <v>9</v>
      </c>
      <c r="B21" s="1235" t="s">
        <v>739</v>
      </c>
      <c r="C21" s="1235"/>
      <c r="D21" s="1235"/>
      <c r="E21" s="668">
        <f>SUM(E13:E19)</f>
        <v>72920</v>
      </c>
      <c r="F21" s="668">
        <f>SUM(F13:F19)</f>
        <v>98565</v>
      </c>
      <c r="G21" s="668">
        <f>SUM(G13:G19)</f>
        <v>155110</v>
      </c>
      <c r="H21" s="668">
        <f>SUM(H13:H19)</f>
        <v>92731</v>
      </c>
      <c r="I21" s="668">
        <f>SUM(I13:I20)</f>
        <v>235815</v>
      </c>
      <c r="J21" s="668">
        <f>SUM(J13:J20)</f>
        <v>191786</v>
      </c>
      <c r="K21" s="668">
        <f>SUM(K13:K19)</f>
        <v>104246</v>
      </c>
      <c r="L21" s="668">
        <f>SUM(L13:L20)</f>
        <v>297577</v>
      </c>
      <c r="M21" s="668">
        <f>SUM(M13:M19)</f>
        <v>153263</v>
      </c>
      <c r="N21" s="668">
        <f>SUM(N13:N19)</f>
        <v>96237</v>
      </c>
      <c r="O21" s="668">
        <f>SUM(O13:O19)</f>
        <v>126722</v>
      </c>
      <c r="P21" s="668">
        <f>SUM(P13:P19)</f>
        <v>184459</v>
      </c>
      <c r="Q21" s="669">
        <f>SUM(Q13:Q20)</f>
        <v>1809431</v>
      </c>
    </row>
    <row r="22" spans="1:17" ht="15.75" customHeight="1">
      <c r="A22" s="656"/>
      <c r="B22" s="1230" t="s">
        <v>171</v>
      </c>
      <c r="C22" s="1230"/>
      <c r="D22" s="1230"/>
      <c r="E22" s="661"/>
      <c r="F22" s="661"/>
      <c r="G22" s="661"/>
      <c r="H22" s="661"/>
      <c r="I22" s="661"/>
      <c r="J22" s="661"/>
      <c r="K22" s="661"/>
      <c r="L22" s="661"/>
      <c r="M22" s="661"/>
      <c r="N22" s="661"/>
      <c r="O22" s="661"/>
      <c r="P22" s="661"/>
      <c r="Q22" s="662"/>
    </row>
    <row r="23" spans="1:17" ht="15" customHeight="1">
      <c r="A23" s="659">
        <v>10</v>
      </c>
      <c r="B23" s="1228" t="s">
        <v>125</v>
      </c>
      <c r="C23" s="1228"/>
      <c r="D23" s="1228"/>
      <c r="E23" s="661">
        <v>77000</v>
      </c>
      <c r="F23" s="661">
        <v>114772</v>
      </c>
      <c r="G23" s="661">
        <v>127400</v>
      </c>
      <c r="H23" s="661">
        <v>127240</v>
      </c>
      <c r="I23" s="661">
        <v>123500</v>
      </c>
      <c r="J23" s="661">
        <v>118700</v>
      </c>
      <c r="K23" s="661">
        <v>110200</v>
      </c>
      <c r="L23" s="661">
        <v>111900</v>
      </c>
      <c r="M23" s="661">
        <v>117900</v>
      </c>
      <c r="N23" s="661">
        <v>117200</v>
      </c>
      <c r="O23" s="661">
        <v>117200</v>
      </c>
      <c r="P23" s="661">
        <v>121212</v>
      </c>
      <c r="Q23" s="662">
        <f>SUM(E23:P23)</f>
        <v>1384224</v>
      </c>
    </row>
    <row r="24" spans="1:17" ht="15" customHeight="1">
      <c r="A24" s="659">
        <v>11</v>
      </c>
      <c r="B24" s="1228" t="s">
        <v>103</v>
      </c>
      <c r="C24" s="1228"/>
      <c r="D24" s="1228"/>
      <c r="E24" s="661">
        <v>0</v>
      </c>
      <c r="F24" s="661">
        <v>0</v>
      </c>
      <c r="G24" s="661">
        <v>0</v>
      </c>
      <c r="H24" s="661">
        <v>0</v>
      </c>
      <c r="I24" s="661">
        <v>98287</v>
      </c>
      <c r="J24" s="661">
        <v>42957</v>
      </c>
      <c r="K24" s="661">
        <v>0</v>
      </c>
      <c r="L24" s="661">
        <v>75379</v>
      </c>
      <c r="M24" s="661">
        <v>0</v>
      </c>
      <c r="N24" s="661">
        <v>6287</v>
      </c>
      <c r="O24" s="661">
        <v>0</v>
      </c>
      <c r="P24" s="661">
        <v>0</v>
      </c>
      <c r="Q24" s="662">
        <f>SUM(E24:P24)</f>
        <v>222910</v>
      </c>
    </row>
    <row r="25" spans="1:17" ht="15" customHeight="1">
      <c r="A25" s="659">
        <v>12</v>
      </c>
      <c r="B25" s="1228" t="s">
        <v>282</v>
      </c>
      <c r="C25" s="1228"/>
      <c r="D25" s="1228"/>
      <c r="E25" s="661"/>
      <c r="F25" s="661"/>
      <c r="G25" s="661">
        <v>13200</v>
      </c>
      <c r="H25" s="661"/>
      <c r="I25" s="661">
        <v>27200</v>
      </c>
      <c r="J25" s="661">
        <v>45501</v>
      </c>
      <c r="K25" s="661">
        <v>4872</v>
      </c>
      <c r="L25" s="661">
        <v>117346</v>
      </c>
      <c r="M25" s="661">
        <v>14397</v>
      </c>
      <c r="N25" s="661">
        <v>11503</v>
      </c>
      <c r="O25" s="661">
        <v>5378</v>
      </c>
      <c r="P25" s="661">
        <v>10000</v>
      </c>
      <c r="Q25" s="662">
        <f>SUM(E25:P25)</f>
        <v>249397</v>
      </c>
    </row>
    <row r="26" spans="1:17" ht="15" customHeight="1">
      <c r="A26" s="659">
        <v>13</v>
      </c>
      <c r="B26" s="1228" t="s">
        <v>283</v>
      </c>
      <c r="C26" s="1228"/>
      <c r="D26" s="1228"/>
      <c r="E26" s="661">
        <v>0</v>
      </c>
      <c r="F26" s="661">
        <v>0</v>
      </c>
      <c r="G26" s="661">
        <v>0</v>
      </c>
      <c r="H26" s="661">
        <v>0</v>
      </c>
      <c r="I26" s="661">
        <v>0</v>
      </c>
      <c r="J26" s="661">
        <v>0</v>
      </c>
      <c r="K26" s="661">
        <v>0</v>
      </c>
      <c r="L26" s="661">
        <v>0</v>
      </c>
      <c r="M26" s="661"/>
      <c r="N26" s="661">
        <v>0</v>
      </c>
      <c r="O26" s="661">
        <v>0</v>
      </c>
      <c r="P26" s="661">
        <v>0</v>
      </c>
      <c r="Q26" s="662">
        <f>SUM(E26:P26)</f>
        <v>0</v>
      </c>
    </row>
    <row r="27" spans="1:17" ht="15" customHeight="1">
      <c r="A27" s="659">
        <v>14</v>
      </c>
      <c r="B27" s="1231" t="s">
        <v>740</v>
      </c>
      <c r="C27" s="1232"/>
      <c r="D27" s="1233"/>
      <c r="E27" s="661"/>
      <c r="F27" s="661"/>
      <c r="G27" s="661">
        <v>160000</v>
      </c>
      <c r="H27" s="661"/>
      <c r="I27" s="661"/>
      <c r="J27" s="661"/>
      <c r="K27" s="661"/>
      <c r="L27" s="661"/>
      <c r="M27" s="661"/>
      <c r="N27" s="661"/>
      <c r="O27" s="661">
        <v>22900</v>
      </c>
      <c r="P27" s="661"/>
      <c r="Q27" s="662">
        <f>SUM(E27:P27)</f>
        <v>182900</v>
      </c>
    </row>
    <row r="28" spans="1:17" ht="15" customHeight="1">
      <c r="A28" s="659">
        <v>15</v>
      </c>
      <c r="B28" s="1235" t="s">
        <v>741</v>
      </c>
      <c r="C28" s="1235"/>
      <c r="D28" s="1235"/>
      <c r="E28" s="668">
        <f>SUM(E23:E26)</f>
        <v>77000</v>
      </c>
      <c r="F28" s="668">
        <f>SUM(F23:F26)</f>
        <v>114772</v>
      </c>
      <c r="G28" s="668">
        <f>SUM(G23:G27)</f>
        <v>300600</v>
      </c>
      <c r="H28" s="668">
        <f aca="true" t="shared" si="1" ref="H28:N28">SUM(H23:H26)</f>
        <v>127240</v>
      </c>
      <c r="I28" s="668">
        <f t="shared" si="1"/>
        <v>248987</v>
      </c>
      <c r="J28" s="668">
        <f t="shared" si="1"/>
        <v>207158</v>
      </c>
      <c r="K28" s="668">
        <f t="shared" si="1"/>
        <v>115072</v>
      </c>
      <c r="L28" s="668">
        <f t="shared" si="1"/>
        <v>304625</v>
      </c>
      <c r="M28" s="668">
        <f t="shared" si="1"/>
        <v>132297</v>
      </c>
      <c r="N28" s="668">
        <f t="shared" si="1"/>
        <v>134990</v>
      </c>
      <c r="O28" s="668">
        <f>SUM(O23:O27)</f>
        <v>145478</v>
      </c>
      <c r="P28" s="668">
        <f>SUM(P23:P26)</f>
        <v>131212</v>
      </c>
      <c r="Q28" s="669">
        <f>SUM(Q23:Q27)</f>
        <v>2039431</v>
      </c>
    </row>
    <row r="29" spans="1:17" ht="15.75" customHeight="1" thickBot="1">
      <c r="A29" s="670">
        <v>16</v>
      </c>
      <c r="B29" s="1234" t="s">
        <v>742</v>
      </c>
      <c r="C29" s="1234"/>
      <c r="D29" s="1234"/>
      <c r="E29" s="671">
        <f aca="true" t="shared" si="2" ref="E29:Q29">E21-E28</f>
        <v>-4080</v>
      </c>
      <c r="F29" s="671">
        <f t="shared" si="2"/>
        <v>-16207</v>
      </c>
      <c r="G29" s="671">
        <f t="shared" si="2"/>
        <v>-145490</v>
      </c>
      <c r="H29" s="671">
        <f t="shared" si="2"/>
        <v>-34509</v>
      </c>
      <c r="I29" s="671">
        <f t="shared" si="2"/>
        <v>-13172</v>
      </c>
      <c r="J29" s="671">
        <f t="shared" si="2"/>
        <v>-15372</v>
      </c>
      <c r="K29" s="671">
        <f t="shared" si="2"/>
        <v>-10826</v>
      </c>
      <c r="L29" s="671">
        <f t="shared" si="2"/>
        <v>-7048</v>
      </c>
      <c r="M29" s="671">
        <f t="shared" si="2"/>
        <v>20966</v>
      </c>
      <c r="N29" s="671">
        <f t="shared" si="2"/>
        <v>-38753</v>
      </c>
      <c r="O29" s="671">
        <f t="shared" si="2"/>
        <v>-18756</v>
      </c>
      <c r="P29" s="671">
        <f t="shared" si="2"/>
        <v>53247</v>
      </c>
      <c r="Q29" s="672">
        <f t="shared" si="2"/>
        <v>-230000</v>
      </c>
    </row>
    <row r="30" ht="13.5" thickTop="1"/>
  </sheetData>
  <sheetProtection/>
  <mergeCells count="22">
    <mergeCell ref="B27:D27"/>
    <mergeCell ref="B18:D18"/>
    <mergeCell ref="B14:D14"/>
    <mergeCell ref="B29:D29"/>
    <mergeCell ref="B26:D26"/>
    <mergeCell ref="B28:D28"/>
    <mergeCell ref="B15:D15"/>
    <mergeCell ref="B22:D22"/>
    <mergeCell ref="B23:D23"/>
    <mergeCell ref="B17:D17"/>
    <mergeCell ref="B24:D24"/>
    <mergeCell ref="B21:D21"/>
    <mergeCell ref="O10:Q10"/>
    <mergeCell ref="M1:Q1"/>
    <mergeCell ref="A5:Q5"/>
    <mergeCell ref="A6:Q6"/>
    <mergeCell ref="B25:D25"/>
    <mergeCell ref="B11:D11"/>
    <mergeCell ref="B12:D12"/>
    <mergeCell ref="B13:D13"/>
    <mergeCell ref="B19:D19"/>
    <mergeCell ref="B16:D16"/>
  </mergeCells>
  <printOptions/>
  <pageMargins left="0.37" right="0.28" top="1" bottom="1" header="0.5" footer="0.5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77"/>
  <sheetViews>
    <sheetView zoomScale="90" zoomScaleNormal="90" zoomScalePageLayoutView="0" workbookViewId="0" topLeftCell="A1">
      <selection activeCell="A3" sqref="A3:I3"/>
    </sheetView>
  </sheetViews>
  <sheetFormatPr defaultColWidth="9.00390625" defaultRowHeight="12.75"/>
  <cols>
    <col min="1" max="1" width="3.875" style="160" customWidth="1"/>
    <col min="2" max="3" width="9.125" style="160" customWidth="1"/>
    <col min="4" max="5" width="10.75390625" style="160" customWidth="1"/>
    <col min="6" max="7" width="9.125" style="160" customWidth="1"/>
    <col min="8" max="8" width="3.125" style="160" customWidth="1"/>
    <col min="9" max="9" width="14.25390625" style="160" customWidth="1"/>
    <col min="10" max="16384" width="9.125" style="160" customWidth="1"/>
  </cols>
  <sheetData>
    <row r="1" spans="7:9" ht="12.75">
      <c r="G1" s="1244" t="s">
        <v>284</v>
      </c>
      <c r="H1" s="1244"/>
      <c r="I1" s="1244"/>
    </row>
    <row r="3" spans="1:9" ht="12.75" customHeight="1">
      <c r="A3" s="1245" t="s">
        <v>748</v>
      </c>
      <c r="B3" s="1245"/>
      <c r="C3" s="1245"/>
      <c r="D3" s="1245"/>
      <c r="E3" s="1245"/>
      <c r="F3" s="1245"/>
      <c r="G3" s="1245"/>
      <c r="H3" s="1245"/>
      <c r="I3" s="1245"/>
    </row>
    <row r="4" spans="1:9" ht="16.5" customHeight="1">
      <c r="A4" s="1245" t="s">
        <v>285</v>
      </c>
      <c r="B4" s="1245"/>
      <c r="C4" s="1245"/>
      <c r="D4" s="1245"/>
      <c r="E4" s="1245"/>
      <c r="F4" s="1245"/>
      <c r="G4" s="1245"/>
      <c r="H4" s="1245"/>
      <c r="I4" s="1245"/>
    </row>
    <row r="5" spans="1:9" ht="28.5" customHeight="1">
      <c r="A5" s="1245"/>
      <c r="B5" s="1245"/>
      <c r="C5" s="1245"/>
      <c r="D5" s="1245"/>
      <c r="E5" s="1245"/>
      <c r="F5" s="1245"/>
      <c r="G5" s="1245"/>
      <c r="H5" s="1245"/>
      <c r="I5" s="1245"/>
    </row>
    <row r="7" spans="1:9" ht="12.75" customHeight="1">
      <c r="A7" s="193" t="s">
        <v>36</v>
      </c>
      <c r="B7" s="1240" t="s">
        <v>355</v>
      </c>
      <c r="C7" s="1240"/>
      <c r="D7" s="1240"/>
      <c r="E7" s="1240"/>
      <c r="F7" s="1240"/>
      <c r="G7" s="1240"/>
      <c r="H7" s="1240"/>
      <c r="I7" s="1240"/>
    </row>
    <row r="8" spans="2:9" ht="12.75">
      <c r="B8" s="1240"/>
      <c r="C8" s="1240"/>
      <c r="D8" s="1240"/>
      <c r="E8" s="1240"/>
      <c r="F8" s="1240"/>
      <c r="G8" s="1240"/>
      <c r="H8" s="1240"/>
      <c r="I8" s="1240"/>
    </row>
    <row r="10" spans="2:9" ht="12.75">
      <c r="B10" s="1239" t="s">
        <v>356</v>
      </c>
      <c r="C10" s="1239"/>
      <c r="D10" s="1239"/>
      <c r="E10" s="1239"/>
      <c r="F10" s="1239"/>
      <c r="G10" s="1239"/>
      <c r="H10" s="1239"/>
      <c r="I10" s="1239"/>
    </row>
    <row r="11" spans="2:9" ht="12.75">
      <c r="B11" s="1237" t="s">
        <v>357</v>
      </c>
      <c r="C11" s="1237"/>
      <c r="D11" s="1237"/>
      <c r="E11" s="1237"/>
      <c r="F11" s="1237"/>
      <c r="G11" s="1237"/>
      <c r="H11" s="1237"/>
      <c r="I11" s="1237"/>
    </row>
    <row r="12" spans="2:9" ht="12.75">
      <c r="B12" s="1237" t="s">
        <v>358</v>
      </c>
      <c r="C12" s="1237"/>
      <c r="D12" s="1237"/>
      <c r="E12" s="1237"/>
      <c r="F12" s="1237"/>
      <c r="G12" s="1237"/>
      <c r="H12" s="1237"/>
      <c r="I12" s="1237"/>
    </row>
    <row r="14" spans="2:9" ht="12.75">
      <c r="B14" s="1239" t="s">
        <v>362</v>
      </c>
      <c r="C14" s="1239"/>
      <c r="D14" s="1239"/>
      <c r="E14" s="1239"/>
      <c r="F14" s="1239"/>
      <c r="G14" s="1239"/>
      <c r="H14" s="1239"/>
      <c r="I14" s="1239"/>
    </row>
    <row r="15" spans="2:9" ht="12.75" customHeight="1">
      <c r="B15" s="1243" t="s">
        <v>710</v>
      </c>
      <c r="C15" s="1243"/>
      <c r="D15" s="1243"/>
      <c r="E15" s="1243"/>
      <c r="F15" s="1243"/>
      <c r="G15" s="1243"/>
      <c r="H15" s="1243"/>
      <c r="I15" s="1243"/>
    </row>
    <row r="16" spans="2:9" ht="12.75">
      <c r="B16" s="1243"/>
      <c r="C16" s="1243"/>
      <c r="D16" s="1243"/>
      <c r="E16" s="1243"/>
      <c r="F16" s="1243"/>
      <c r="G16" s="1243"/>
      <c r="H16" s="1243"/>
      <c r="I16" s="1243"/>
    </row>
    <row r="18" spans="2:9" ht="12.75">
      <c r="B18" s="1239" t="s">
        <v>371</v>
      </c>
      <c r="C18" s="1239"/>
      <c r="D18" s="1239"/>
      <c r="E18" s="1239"/>
      <c r="F18" s="1239"/>
      <c r="G18" s="1239"/>
      <c r="H18" s="1239"/>
      <c r="I18" s="1239"/>
    </row>
    <row r="19" spans="5:9" ht="12.75">
      <c r="E19" s="1237" t="s">
        <v>359</v>
      </c>
      <c r="F19" s="1237"/>
      <c r="I19" s="192" t="s">
        <v>368</v>
      </c>
    </row>
    <row r="20" spans="5:9" ht="12.75">
      <c r="E20" s="1237" t="s">
        <v>360</v>
      </c>
      <c r="F20" s="1237"/>
      <c r="I20" s="192" t="s">
        <v>368</v>
      </c>
    </row>
    <row r="21" spans="5:9" ht="12.75">
      <c r="E21" s="1237" t="s">
        <v>361</v>
      </c>
      <c r="F21" s="1237"/>
      <c r="I21" s="192" t="s">
        <v>369</v>
      </c>
    </row>
    <row r="22" spans="5:9" ht="12.75">
      <c r="E22" s="1237" t="s">
        <v>363</v>
      </c>
      <c r="F22" s="1237"/>
      <c r="I22" s="192" t="s">
        <v>368</v>
      </c>
    </row>
    <row r="23" spans="5:9" ht="12.75">
      <c r="E23" s="1237" t="s">
        <v>364</v>
      </c>
      <c r="F23" s="1237"/>
      <c r="I23" s="192" t="s">
        <v>368</v>
      </c>
    </row>
    <row r="24" spans="5:9" ht="12.75">
      <c r="E24" s="1237" t="s">
        <v>365</v>
      </c>
      <c r="F24" s="1237"/>
      <c r="I24" s="192" t="s">
        <v>368</v>
      </c>
    </row>
    <row r="25" spans="5:9" ht="12.75">
      <c r="E25" s="1237" t="s">
        <v>366</v>
      </c>
      <c r="F25" s="1237"/>
      <c r="I25" s="192" t="s">
        <v>369</v>
      </c>
    </row>
    <row r="26" spans="5:9" ht="12.75">
      <c r="E26" s="1237" t="s">
        <v>367</v>
      </c>
      <c r="F26" s="1237"/>
      <c r="I26" s="192" t="s">
        <v>370</v>
      </c>
    </row>
    <row r="29" spans="1:9" ht="12.75" customHeight="1">
      <c r="A29" s="492" t="s">
        <v>38</v>
      </c>
      <c r="B29" s="1240" t="s">
        <v>355</v>
      </c>
      <c r="C29" s="1240"/>
      <c r="D29" s="1240"/>
      <c r="E29" s="1240"/>
      <c r="F29" s="1240"/>
      <c r="G29" s="1240"/>
      <c r="H29" s="1240"/>
      <c r="I29" s="1240"/>
    </row>
    <row r="30" spans="2:9" ht="12.75">
      <c r="B30" s="1240"/>
      <c r="C30" s="1240"/>
      <c r="D30" s="1240"/>
      <c r="E30" s="1240"/>
      <c r="F30" s="1240"/>
      <c r="G30" s="1240"/>
      <c r="H30" s="1240"/>
      <c r="I30" s="1240"/>
    </row>
    <row r="32" spans="2:9" ht="12.75">
      <c r="B32" s="1242" t="s">
        <v>568</v>
      </c>
      <c r="C32" s="1242"/>
      <c r="D32" s="1242"/>
      <c r="E32" s="1242"/>
      <c r="F32" s="1242"/>
      <c r="G32" s="1242"/>
      <c r="H32" s="1242"/>
      <c r="I32" s="1242"/>
    </row>
    <row r="34" spans="2:9" ht="12.75">
      <c r="B34" s="1239" t="s">
        <v>356</v>
      </c>
      <c r="C34" s="1239"/>
      <c r="D34" s="1239"/>
      <c r="E34" s="1239"/>
      <c r="F34" s="1239"/>
      <c r="G34" s="1239"/>
      <c r="H34" s="1239"/>
      <c r="I34" s="1239"/>
    </row>
    <row r="35" spans="2:9" ht="12.75">
      <c r="B35" s="1237" t="s">
        <v>357</v>
      </c>
      <c r="C35" s="1237"/>
      <c r="D35" s="1237"/>
      <c r="E35" s="1237"/>
      <c r="F35" s="1237"/>
      <c r="G35" s="1237"/>
      <c r="H35" s="1237"/>
      <c r="I35" s="1237"/>
    </row>
    <row r="36" spans="2:9" ht="12.75">
      <c r="B36" s="1237" t="s">
        <v>358</v>
      </c>
      <c r="C36" s="1237"/>
      <c r="D36" s="1237"/>
      <c r="E36" s="1237"/>
      <c r="F36" s="1237"/>
      <c r="G36" s="1237"/>
      <c r="H36" s="1237"/>
      <c r="I36" s="1237"/>
    </row>
    <row r="38" spans="2:9" ht="12.75">
      <c r="B38" s="1239" t="s">
        <v>569</v>
      </c>
      <c r="C38" s="1239"/>
      <c r="D38" s="1239"/>
      <c r="E38" s="1239"/>
      <c r="F38" s="1239"/>
      <c r="G38" s="1239"/>
      <c r="H38" s="1239"/>
      <c r="I38" s="1239"/>
    </row>
    <row r="39" spans="2:9" ht="12.75" customHeight="1">
      <c r="B39" s="1243" t="s">
        <v>711</v>
      </c>
      <c r="C39" s="1243"/>
      <c r="D39" s="1243"/>
      <c r="E39" s="1243"/>
      <c r="F39" s="1243"/>
      <c r="G39" s="1243"/>
      <c r="H39" s="1243"/>
      <c r="I39" s="1243"/>
    </row>
    <row r="40" spans="2:9" ht="12.75">
      <c r="B40" s="1243"/>
      <c r="C40" s="1243"/>
      <c r="D40" s="1243"/>
      <c r="E40" s="1243"/>
      <c r="F40" s="1243"/>
      <c r="G40" s="1243"/>
      <c r="H40" s="1243"/>
      <c r="I40" s="1243"/>
    </row>
    <row r="42" spans="2:9" ht="12.75">
      <c r="B42" s="1239" t="s">
        <v>570</v>
      </c>
      <c r="C42" s="1239"/>
      <c r="D42" s="1239"/>
      <c r="E42" s="1239"/>
      <c r="F42" s="1239"/>
      <c r="G42" s="1239"/>
      <c r="H42" s="1239"/>
      <c r="I42" s="1239"/>
    </row>
    <row r="44" spans="5:9" ht="12.75">
      <c r="E44" s="1236" t="s">
        <v>363</v>
      </c>
      <c r="F44" s="1236"/>
      <c r="I44" s="192" t="s">
        <v>571</v>
      </c>
    </row>
    <row r="45" spans="5:9" ht="12.75">
      <c r="E45" s="1236" t="s">
        <v>364</v>
      </c>
      <c r="F45" s="1236"/>
      <c r="I45" s="192" t="s">
        <v>571</v>
      </c>
    </row>
    <row r="46" spans="5:9" ht="12.75">
      <c r="E46" s="1236" t="s">
        <v>365</v>
      </c>
      <c r="F46" s="1236"/>
      <c r="I46" s="192" t="s">
        <v>571</v>
      </c>
    </row>
    <row r="47" spans="5:9" ht="12.75">
      <c r="E47" s="1236" t="s">
        <v>366</v>
      </c>
      <c r="F47" s="1236"/>
      <c r="I47" s="192" t="s">
        <v>571</v>
      </c>
    </row>
    <row r="48" spans="5:9" ht="12.75">
      <c r="E48" s="1236" t="s">
        <v>367</v>
      </c>
      <c r="F48" s="1236"/>
      <c r="I48" s="192" t="s">
        <v>571</v>
      </c>
    </row>
    <row r="49" spans="5:9" ht="12.75">
      <c r="E49" s="1236" t="s">
        <v>577</v>
      </c>
      <c r="F49" s="1236"/>
      <c r="I49" s="192" t="s">
        <v>571</v>
      </c>
    </row>
    <row r="50" spans="5:9" ht="12.75">
      <c r="E50" s="1236" t="s">
        <v>572</v>
      </c>
      <c r="F50" s="1236"/>
      <c r="I50" s="192" t="s">
        <v>571</v>
      </c>
    </row>
    <row r="51" spans="5:9" ht="12.75">
      <c r="E51" s="1236" t="s">
        <v>578</v>
      </c>
      <c r="F51" s="1236"/>
      <c r="I51" s="192" t="s">
        <v>571</v>
      </c>
    </row>
    <row r="52" spans="5:9" ht="12.75">
      <c r="E52" s="1236" t="s">
        <v>573</v>
      </c>
      <c r="F52" s="1236"/>
      <c r="I52" s="192" t="s">
        <v>571</v>
      </c>
    </row>
    <row r="53" spans="5:9" ht="12.75">
      <c r="E53" s="1236" t="s">
        <v>574</v>
      </c>
      <c r="F53" s="1236"/>
      <c r="I53" s="192" t="s">
        <v>571</v>
      </c>
    </row>
    <row r="54" spans="5:9" ht="12.75">
      <c r="E54" s="1236" t="s">
        <v>579</v>
      </c>
      <c r="F54" s="1236"/>
      <c r="I54" s="192" t="s">
        <v>571</v>
      </c>
    </row>
    <row r="55" spans="5:9" ht="12.75">
      <c r="E55" s="1236" t="s">
        <v>575</v>
      </c>
      <c r="F55" s="1236"/>
      <c r="I55" s="192" t="s">
        <v>571</v>
      </c>
    </row>
    <row r="56" spans="5:9" ht="12.75">
      <c r="E56" s="607"/>
      <c r="F56" s="457"/>
      <c r="I56" s="192"/>
    </row>
    <row r="57" spans="5:9" ht="12.75">
      <c r="E57" s="1236" t="s">
        <v>576</v>
      </c>
      <c r="F57" s="1236"/>
      <c r="I57" s="192" t="s">
        <v>571</v>
      </c>
    </row>
    <row r="58" spans="5:9" ht="12.75">
      <c r="E58" s="1236" t="s">
        <v>580</v>
      </c>
      <c r="F58" s="1236"/>
      <c r="I58" s="192" t="s">
        <v>571</v>
      </c>
    </row>
    <row r="59" spans="5:9" ht="12.75">
      <c r="E59" s="1236" t="s">
        <v>581</v>
      </c>
      <c r="F59" s="1236"/>
      <c r="I59" s="192" t="s">
        <v>571</v>
      </c>
    </row>
    <row r="60" spans="5:9" ht="12.75">
      <c r="E60" s="1236" t="s">
        <v>582</v>
      </c>
      <c r="F60" s="1236"/>
      <c r="I60" s="192" t="s">
        <v>571</v>
      </c>
    </row>
    <row r="61" spans="5:9" ht="12.75">
      <c r="E61" s="1236" t="s">
        <v>583</v>
      </c>
      <c r="F61" s="1236"/>
      <c r="I61" s="192" t="s">
        <v>571</v>
      </c>
    </row>
    <row r="62" spans="5:9" ht="12.75">
      <c r="E62" s="1236" t="s">
        <v>584</v>
      </c>
      <c r="F62" s="1236"/>
      <c r="I62" s="189">
        <v>740</v>
      </c>
    </row>
    <row r="63" spans="5:9" ht="12.75">
      <c r="E63" s="1238"/>
      <c r="F63" s="1238"/>
      <c r="I63" s="189"/>
    </row>
    <row r="64" spans="5:9" ht="12.75">
      <c r="E64" s="457"/>
      <c r="F64" s="457"/>
      <c r="I64" s="189"/>
    </row>
    <row r="65" spans="5:9" ht="12.75">
      <c r="E65" s="457"/>
      <c r="F65" s="457"/>
      <c r="I65" s="189"/>
    </row>
    <row r="67" spans="1:9" ht="12.75" customHeight="1">
      <c r="A67" s="492" t="s">
        <v>49</v>
      </c>
      <c r="B67" s="1240" t="s">
        <v>355</v>
      </c>
      <c r="C67" s="1240"/>
      <c r="D67" s="1240"/>
      <c r="E67" s="1240"/>
      <c r="F67" s="1240"/>
      <c r="G67" s="1240"/>
      <c r="H67" s="1240"/>
      <c r="I67" s="1240"/>
    </row>
    <row r="68" spans="2:9" ht="12.75">
      <c r="B68" s="1240"/>
      <c r="C68" s="1240"/>
      <c r="D68" s="1240"/>
      <c r="E68" s="1240"/>
      <c r="F68" s="1240"/>
      <c r="G68" s="1240"/>
      <c r="H68" s="1240"/>
      <c r="I68" s="1240"/>
    </row>
    <row r="70" spans="2:9" ht="12.75">
      <c r="B70" s="1242" t="s">
        <v>585</v>
      </c>
      <c r="C70" s="1242"/>
      <c r="D70" s="1242"/>
      <c r="E70" s="1242"/>
      <c r="F70" s="1242"/>
      <c r="G70" s="1242"/>
      <c r="H70" s="1242"/>
      <c r="I70" s="1242"/>
    </row>
    <row r="72" spans="2:9" ht="12.75">
      <c r="B72" s="1239" t="s">
        <v>356</v>
      </c>
      <c r="C72" s="1239"/>
      <c r="D72" s="1239"/>
      <c r="E72" s="1239"/>
      <c r="F72" s="1239"/>
      <c r="G72" s="1239"/>
      <c r="H72" s="1239"/>
      <c r="I72" s="1239"/>
    </row>
    <row r="73" spans="2:9" ht="12.75">
      <c r="B73" s="1237" t="s">
        <v>357</v>
      </c>
      <c r="C73" s="1237"/>
      <c r="D73" s="1237"/>
      <c r="E73" s="1237"/>
      <c r="F73" s="1237"/>
      <c r="G73" s="1237"/>
      <c r="H73" s="1237"/>
      <c r="I73" s="1237"/>
    </row>
    <row r="74" spans="2:9" ht="12.75">
      <c r="B74" s="1237" t="s">
        <v>358</v>
      </c>
      <c r="C74" s="1237"/>
      <c r="D74" s="1237"/>
      <c r="E74" s="1237"/>
      <c r="F74" s="1237"/>
      <c r="G74" s="1237"/>
      <c r="H74" s="1237"/>
      <c r="I74" s="1237"/>
    </row>
    <row r="76" spans="2:9" ht="12.75">
      <c r="B76" s="1239" t="s">
        <v>569</v>
      </c>
      <c r="C76" s="1239"/>
      <c r="D76" s="1239"/>
      <c r="E76" s="1239"/>
      <c r="F76" s="1239"/>
      <c r="G76" s="1239"/>
      <c r="H76" s="1239"/>
      <c r="I76" s="1239"/>
    </row>
    <row r="77" spans="2:9" ht="12.75">
      <c r="B77" s="1239" t="s">
        <v>712</v>
      </c>
      <c r="C77" s="1239"/>
      <c r="D77" s="1239"/>
      <c r="E77" s="1239"/>
      <c r="F77" s="1239"/>
      <c r="G77" s="1239"/>
      <c r="H77" s="1239"/>
      <c r="I77" s="1239"/>
    </row>
    <row r="79" spans="2:9" ht="12.75">
      <c r="B79" s="1239" t="s">
        <v>570</v>
      </c>
      <c r="C79" s="1239"/>
      <c r="D79" s="1239"/>
      <c r="E79" s="1239"/>
      <c r="F79" s="1239"/>
      <c r="G79" s="1239"/>
      <c r="H79" s="1239"/>
      <c r="I79" s="1239"/>
    </row>
    <row r="81" spans="5:9" ht="12.75">
      <c r="E81" s="1236" t="s">
        <v>363</v>
      </c>
      <c r="F81" s="1236"/>
      <c r="I81" s="192" t="s">
        <v>586</v>
      </c>
    </row>
    <row r="82" spans="5:9" ht="12.75">
      <c r="E82" s="1236" t="s">
        <v>364</v>
      </c>
      <c r="F82" s="1236"/>
      <c r="I82" s="192" t="s">
        <v>586</v>
      </c>
    </row>
    <row r="83" spans="5:9" ht="12.75">
      <c r="E83" s="1236" t="s">
        <v>365</v>
      </c>
      <c r="F83" s="1236"/>
      <c r="I83" s="192" t="s">
        <v>586</v>
      </c>
    </row>
    <row r="84" spans="5:9" ht="12.75">
      <c r="E84" s="1236" t="s">
        <v>366</v>
      </c>
      <c r="F84" s="1236"/>
      <c r="I84" s="192" t="s">
        <v>586</v>
      </c>
    </row>
    <row r="85" spans="5:9" ht="12.75">
      <c r="E85" s="1236" t="s">
        <v>367</v>
      </c>
      <c r="F85" s="1236"/>
      <c r="I85" s="192" t="s">
        <v>586</v>
      </c>
    </row>
    <row r="86" spans="5:9" ht="12.75">
      <c r="E86" s="1236" t="s">
        <v>577</v>
      </c>
      <c r="F86" s="1236"/>
      <c r="I86" s="192" t="s">
        <v>586</v>
      </c>
    </row>
    <row r="87" spans="5:9" ht="12.75">
      <c r="E87" s="1236" t="s">
        <v>572</v>
      </c>
      <c r="F87" s="1236"/>
      <c r="I87" s="192" t="s">
        <v>586</v>
      </c>
    </row>
    <row r="88" spans="5:9" ht="12.75">
      <c r="E88" s="1236" t="s">
        <v>578</v>
      </c>
      <c r="F88" s="1236"/>
      <c r="I88" s="192" t="s">
        <v>586</v>
      </c>
    </row>
    <row r="89" spans="5:9" ht="12.75">
      <c r="E89" s="1236" t="s">
        <v>573</v>
      </c>
      <c r="F89" s="1236"/>
      <c r="I89" s="192" t="s">
        <v>586</v>
      </c>
    </row>
    <row r="90" spans="5:9" ht="12.75">
      <c r="E90" s="1236" t="s">
        <v>574</v>
      </c>
      <c r="F90" s="1236"/>
      <c r="I90" s="192" t="s">
        <v>586</v>
      </c>
    </row>
    <row r="91" spans="5:9" ht="12.75">
      <c r="E91" s="1236" t="s">
        <v>579</v>
      </c>
      <c r="F91" s="1236"/>
      <c r="I91" s="192" t="s">
        <v>586</v>
      </c>
    </row>
    <row r="92" spans="5:9" ht="12.75">
      <c r="E92" s="1236" t="s">
        <v>575</v>
      </c>
      <c r="F92" s="1236"/>
      <c r="I92" s="192" t="s">
        <v>586</v>
      </c>
    </row>
    <row r="93" spans="5:9" ht="12.75">
      <c r="E93" s="1236" t="s">
        <v>576</v>
      </c>
      <c r="F93" s="1236"/>
      <c r="I93" s="192" t="s">
        <v>586</v>
      </c>
    </row>
    <row r="94" spans="5:9" ht="12.75">
      <c r="E94" s="1236" t="s">
        <v>580</v>
      </c>
      <c r="F94" s="1236"/>
      <c r="I94" s="192" t="s">
        <v>586</v>
      </c>
    </row>
    <row r="95" spans="5:9" ht="12.75">
      <c r="E95" s="1236" t="s">
        <v>581</v>
      </c>
      <c r="F95" s="1236"/>
      <c r="I95" s="192" t="s">
        <v>586</v>
      </c>
    </row>
    <row r="96" spans="5:9" ht="12.75">
      <c r="E96" s="1236" t="s">
        <v>582</v>
      </c>
      <c r="F96" s="1236"/>
      <c r="I96" s="192" t="s">
        <v>586</v>
      </c>
    </row>
    <row r="97" spans="5:9" ht="12.75">
      <c r="E97" s="1236" t="s">
        <v>583</v>
      </c>
      <c r="F97" s="1236"/>
      <c r="I97" s="192" t="s">
        <v>586</v>
      </c>
    </row>
    <row r="98" spans="5:9" ht="12.75">
      <c r="E98" s="1236" t="s">
        <v>584</v>
      </c>
      <c r="F98" s="1236"/>
      <c r="I98" s="192" t="s">
        <v>587</v>
      </c>
    </row>
    <row r="99" spans="5:9" ht="12.75">
      <c r="E99" s="1238"/>
      <c r="F99" s="1238"/>
      <c r="I99" s="189"/>
    </row>
    <row r="100" ht="12.75">
      <c r="I100" s="189"/>
    </row>
    <row r="101" ht="12.75">
      <c r="I101" s="189"/>
    </row>
    <row r="112" spans="1:9" ht="12.75" customHeight="1">
      <c r="A112" s="622" t="s">
        <v>62</v>
      </c>
      <c r="B112" s="1240" t="s">
        <v>355</v>
      </c>
      <c r="C112" s="1240"/>
      <c r="D112" s="1240"/>
      <c r="E112" s="1240"/>
      <c r="F112" s="1240"/>
      <c r="G112" s="1240"/>
      <c r="H112" s="1240"/>
      <c r="I112" s="1240"/>
    </row>
    <row r="113" spans="2:9" ht="12.75">
      <c r="B113" s="1240"/>
      <c r="C113" s="1240"/>
      <c r="D113" s="1240"/>
      <c r="E113" s="1240"/>
      <c r="F113" s="1240"/>
      <c r="G113" s="1240"/>
      <c r="H113" s="1240"/>
      <c r="I113" s="1240"/>
    </row>
    <row r="114" spans="2:9" ht="12.75">
      <c r="B114" s="606"/>
      <c r="C114" s="606"/>
      <c r="D114" s="606"/>
      <c r="E114" s="606"/>
      <c r="F114" s="606"/>
      <c r="G114" s="606"/>
      <c r="H114" s="606"/>
      <c r="I114" s="606"/>
    </row>
    <row r="115" spans="2:9" ht="12.75">
      <c r="B115" s="1241" t="s">
        <v>703</v>
      </c>
      <c r="C115" s="1241"/>
      <c r="D115" s="1241"/>
      <c r="E115" s="1241"/>
      <c r="F115" s="1241"/>
      <c r="G115" s="1241"/>
      <c r="H115" s="1241"/>
      <c r="I115" s="1241"/>
    </row>
    <row r="116" spans="2:9" ht="12.75">
      <c r="B116" s="606"/>
      <c r="C116" s="606"/>
      <c r="D116" s="606"/>
      <c r="E116" s="606"/>
      <c r="F116" s="606"/>
      <c r="G116" s="606"/>
      <c r="H116" s="606"/>
      <c r="I116" s="606"/>
    </row>
    <row r="117" spans="2:9" ht="12.75">
      <c r="B117" s="1239" t="s">
        <v>356</v>
      </c>
      <c r="C117" s="1239"/>
      <c r="D117" s="1239"/>
      <c r="E117" s="1239"/>
      <c r="F117" s="1239"/>
      <c r="G117" s="1239"/>
      <c r="H117" s="1239"/>
      <c r="I117" s="1239"/>
    </row>
    <row r="118" spans="2:9" ht="12.75">
      <c r="B118" s="1237" t="s">
        <v>357</v>
      </c>
      <c r="C118" s="1237"/>
      <c r="D118" s="1237"/>
      <c r="E118" s="1237"/>
      <c r="F118" s="1237"/>
      <c r="G118" s="1237"/>
      <c r="H118" s="1237"/>
      <c r="I118" s="1237"/>
    </row>
    <row r="119" spans="2:9" ht="12.75">
      <c r="B119" s="1237" t="s">
        <v>358</v>
      </c>
      <c r="C119" s="1237"/>
      <c r="D119" s="1237"/>
      <c r="E119" s="1237"/>
      <c r="F119" s="1237"/>
      <c r="G119" s="1237"/>
      <c r="H119" s="1237"/>
      <c r="I119" s="1237"/>
    </row>
    <row r="120" spans="2:9" ht="12.75">
      <c r="B120" s="606"/>
      <c r="C120" s="606"/>
      <c r="D120" s="606"/>
      <c r="E120" s="606"/>
      <c r="F120" s="606"/>
      <c r="G120" s="606"/>
      <c r="H120" s="606"/>
      <c r="I120" s="606"/>
    </row>
    <row r="121" spans="2:9" ht="12.75">
      <c r="B121" s="1239" t="s">
        <v>569</v>
      </c>
      <c r="C121" s="1239"/>
      <c r="D121" s="1239"/>
      <c r="E121" s="1239"/>
      <c r="F121" s="1239"/>
      <c r="G121" s="1239"/>
      <c r="H121" s="1239"/>
      <c r="I121" s="1239"/>
    </row>
    <row r="122" spans="2:9" ht="12.75">
      <c r="B122" s="1239" t="s">
        <v>713</v>
      </c>
      <c r="C122" s="1239"/>
      <c r="D122" s="1239"/>
      <c r="E122" s="1239"/>
      <c r="F122" s="1239"/>
      <c r="G122" s="1239"/>
      <c r="H122" s="1239"/>
      <c r="I122" s="1239"/>
    </row>
    <row r="123" spans="2:9" ht="12.75" customHeight="1">
      <c r="B123" s="1247" t="s">
        <v>714</v>
      </c>
      <c r="C123" s="1247"/>
      <c r="D123" s="1247"/>
      <c r="E123" s="1247"/>
      <c r="F123" s="1247"/>
      <c r="G123" s="1247"/>
      <c r="H123" s="1247"/>
      <c r="I123" s="1247"/>
    </row>
    <row r="124" spans="2:9" ht="12.75">
      <c r="B124" s="1247"/>
      <c r="C124" s="1247"/>
      <c r="D124" s="1247"/>
      <c r="E124" s="1247"/>
      <c r="F124" s="1247"/>
      <c r="G124" s="1247"/>
      <c r="H124" s="1247"/>
      <c r="I124" s="1247"/>
    </row>
    <row r="125" spans="2:9" ht="12.75" customHeight="1">
      <c r="B125" s="1248" t="s">
        <v>704</v>
      </c>
      <c r="C125" s="1248"/>
      <c r="D125" s="1248"/>
      <c r="E125" s="1248"/>
      <c r="F125" s="1248"/>
      <c r="G125" s="1248"/>
      <c r="H125" s="1248"/>
      <c r="I125" s="1248"/>
    </row>
    <row r="126" spans="2:9" ht="12.75">
      <c r="B126" s="1248"/>
      <c r="C126" s="1248"/>
      <c r="D126" s="1248"/>
      <c r="E126" s="1248"/>
      <c r="F126" s="1248"/>
      <c r="G126" s="1248"/>
      <c r="H126" s="1248"/>
      <c r="I126" s="1248"/>
    </row>
    <row r="127" spans="2:9" ht="12.75">
      <c r="B127" s="623"/>
      <c r="C127" s="623"/>
      <c r="D127" s="623"/>
      <c r="E127" s="623"/>
      <c r="F127" s="623"/>
      <c r="G127" s="623"/>
      <c r="H127" s="623"/>
      <c r="I127" s="623"/>
    </row>
    <row r="128" spans="2:9" ht="12.75">
      <c r="B128" s="1246" t="s">
        <v>715</v>
      </c>
      <c r="C128" s="1246"/>
      <c r="D128" s="1246"/>
      <c r="E128" s="1246"/>
      <c r="F128" s="1246"/>
      <c r="G128" s="1246"/>
      <c r="H128" s="1246"/>
      <c r="I128" s="1246"/>
    </row>
    <row r="130" spans="5:9" ht="12.75">
      <c r="E130" s="624" t="s">
        <v>363</v>
      </c>
      <c r="I130" s="625">
        <v>1007</v>
      </c>
    </row>
    <row r="131" spans="5:9" ht="12.75">
      <c r="E131" s="624" t="s">
        <v>364</v>
      </c>
      <c r="I131" s="625">
        <v>4029</v>
      </c>
    </row>
    <row r="132" spans="5:9" ht="12.75">
      <c r="E132" s="624" t="s">
        <v>365</v>
      </c>
      <c r="I132" s="625">
        <v>4029</v>
      </c>
    </row>
    <row r="133" spans="5:9" ht="12.75">
      <c r="E133" s="624" t="s">
        <v>366</v>
      </c>
      <c r="I133" s="625">
        <v>4029</v>
      </c>
    </row>
    <row r="134" spans="5:9" ht="12.75">
      <c r="E134" s="624" t="s">
        <v>367</v>
      </c>
      <c r="I134" s="625">
        <v>4029</v>
      </c>
    </row>
    <row r="135" spans="5:9" ht="12.75">
      <c r="E135" s="624" t="s">
        <v>577</v>
      </c>
      <c r="I135" s="625">
        <v>4028</v>
      </c>
    </row>
    <row r="136" spans="5:9" ht="12.75">
      <c r="E136" s="624" t="s">
        <v>572</v>
      </c>
      <c r="I136" s="625">
        <v>4028</v>
      </c>
    </row>
    <row r="137" spans="5:9" ht="12.75">
      <c r="E137" s="624" t="s">
        <v>578</v>
      </c>
      <c r="I137" s="625">
        <v>3021</v>
      </c>
    </row>
    <row r="138" spans="5:9" ht="12.75">
      <c r="E138" s="624" t="s">
        <v>167</v>
      </c>
      <c r="I138" s="625">
        <f>SUM(I130:I137)</f>
        <v>28200</v>
      </c>
    </row>
    <row r="139" spans="5:9" ht="12.75">
      <c r="E139" s="624"/>
      <c r="I139" s="625"/>
    </row>
    <row r="141" spans="1:9" ht="12.75" customHeight="1">
      <c r="A141" s="492" t="s">
        <v>64</v>
      </c>
      <c r="B141" s="1240" t="s">
        <v>355</v>
      </c>
      <c r="C141" s="1240"/>
      <c r="D141" s="1240"/>
      <c r="E141" s="1240"/>
      <c r="F141" s="1240"/>
      <c r="G141" s="1240"/>
      <c r="H141" s="1240"/>
      <c r="I141" s="1240"/>
    </row>
    <row r="142" spans="2:9" ht="12.75">
      <c r="B142" s="1240"/>
      <c r="C142" s="1240"/>
      <c r="D142" s="1240"/>
      <c r="E142" s="1240"/>
      <c r="F142" s="1240"/>
      <c r="G142" s="1240"/>
      <c r="H142" s="1240"/>
      <c r="I142" s="1240"/>
    </row>
    <row r="143" spans="2:9" ht="12.75">
      <c r="B143" s="606"/>
      <c r="C143" s="606"/>
      <c r="D143" s="606"/>
      <c r="E143" s="606"/>
      <c r="F143" s="606"/>
      <c r="G143" s="606"/>
      <c r="H143" s="606"/>
      <c r="I143" s="606"/>
    </row>
    <row r="144" spans="2:9" ht="12.75">
      <c r="B144" s="1241" t="s">
        <v>705</v>
      </c>
      <c r="C144" s="1241"/>
      <c r="D144" s="1241"/>
      <c r="E144" s="1241"/>
      <c r="F144" s="1241"/>
      <c r="G144" s="1241"/>
      <c r="H144" s="1241"/>
      <c r="I144" s="1241"/>
    </row>
    <row r="145" spans="2:9" ht="12.75">
      <c r="B145" s="606"/>
      <c r="C145" s="606"/>
      <c r="D145" s="606"/>
      <c r="E145" s="606"/>
      <c r="F145" s="606"/>
      <c r="G145" s="606"/>
      <c r="H145" s="606"/>
      <c r="I145" s="606"/>
    </row>
    <row r="146" spans="2:9" ht="12.75">
      <c r="B146" s="1239" t="s">
        <v>356</v>
      </c>
      <c r="C146" s="1239"/>
      <c r="D146" s="1239"/>
      <c r="E146" s="1239"/>
      <c r="F146" s="1239"/>
      <c r="G146" s="1239"/>
      <c r="H146" s="1239"/>
      <c r="I146" s="1239"/>
    </row>
    <row r="147" spans="2:9" ht="12.75">
      <c r="B147" s="1237" t="s">
        <v>357</v>
      </c>
      <c r="C147" s="1237"/>
      <c r="D147" s="1237"/>
      <c r="E147" s="1237"/>
      <c r="F147" s="1237"/>
      <c r="G147" s="1237"/>
      <c r="H147" s="1237"/>
      <c r="I147" s="1237"/>
    </row>
    <row r="148" spans="2:9" ht="12.75">
      <c r="B148" s="1237" t="s">
        <v>358</v>
      </c>
      <c r="C148" s="1237"/>
      <c r="D148" s="1237"/>
      <c r="E148" s="1237"/>
      <c r="F148" s="1237"/>
      <c r="G148" s="1237"/>
      <c r="H148" s="1237"/>
      <c r="I148" s="1237"/>
    </row>
    <row r="149" spans="2:9" ht="12.75">
      <c r="B149" s="606"/>
      <c r="C149" s="606"/>
      <c r="D149" s="606"/>
      <c r="E149" s="606"/>
      <c r="F149" s="606"/>
      <c r="G149" s="606"/>
      <c r="H149" s="606"/>
      <c r="I149" s="606"/>
    </row>
    <row r="150" spans="2:9" ht="12.75">
      <c r="B150" s="1239" t="s">
        <v>569</v>
      </c>
      <c r="C150" s="1239"/>
      <c r="D150" s="1239"/>
      <c r="E150" s="1239"/>
      <c r="F150" s="1239"/>
      <c r="G150" s="1239"/>
      <c r="H150" s="1239"/>
      <c r="I150" s="1239"/>
    </row>
    <row r="151" spans="2:9" ht="12.75">
      <c r="B151" s="1239" t="s">
        <v>716</v>
      </c>
      <c r="C151" s="1239"/>
      <c r="D151" s="1239"/>
      <c r="E151" s="1239"/>
      <c r="F151" s="1239"/>
      <c r="G151" s="1239"/>
      <c r="H151" s="1239"/>
      <c r="I151" s="1239"/>
    </row>
    <row r="152" spans="2:9" ht="12.75" customHeight="1">
      <c r="B152" s="1249" t="s">
        <v>706</v>
      </c>
      <c r="C152" s="1249"/>
      <c r="D152" s="1249"/>
      <c r="E152" s="1249"/>
      <c r="F152" s="1249"/>
      <c r="G152" s="1249"/>
      <c r="H152" s="1249"/>
      <c r="I152" s="1249"/>
    </row>
    <row r="153" spans="2:9" ht="12.75">
      <c r="B153" s="1249"/>
      <c r="C153" s="1249"/>
      <c r="D153" s="1249"/>
      <c r="E153" s="1249"/>
      <c r="F153" s="1249"/>
      <c r="G153" s="1249"/>
      <c r="H153" s="1249"/>
      <c r="I153" s="1249"/>
    </row>
    <row r="154" spans="2:9" ht="12.75">
      <c r="B154" s="605"/>
      <c r="C154" s="605"/>
      <c r="D154" s="605"/>
      <c r="E154" s="605"/>
      <c r="F154" s="605"/>
      <c r="G154" s="605"/>
      <c r="H154" s="605"/>
      <c r="I154" s="605"/>
    </row>
    <row r="155" spans="2:9" ht="12.75">
      <c r="B155" s="1246" t="s">
        <v>715</v>
      </c>
      <c r="C155" s="1246"/>
      <c r="D155" s="1246"/>
      <c r="E155" s="1246"/>
      <c r="F155" s="1246"/>
      <c r="G155" s="1246"/>
      <c r="H155" s="1246"/>
      <c r="I155" s="1246"/>
    </row>
    <row r="156" spans="2:9" ht="12.75">
      <c r="B156" s="605"/>
      <c r="C156" s="605"/>
      <c r="D156" s="605"/>
      <c r="E156" s="605"/>
      <c r="F156" s="605"/>
      <c r="G156" s="605"/>
      <c r="H156" s="605"/>
      <c r="I156" s="605"/>
    </row>
    <row r="157" spans="5:9" ht="12.75">
      <c r="E157" s="624" t="s">
        <v>363</v>
      </c>
      <c r="I157" s="625">
        <v>117</v>
      </c>
    </row>
    <row r="158" spans="5:9" ht="12.75">
      <c r="E158" s="624" t="s">
        <v>364</v>
      </c>
      <c r="I158" s="625">
        <v>467</v>
      </c>
    </row>
    <row r="159" spans="5:9" ht="12.75">
      <c r="E159" s="624" t="s">
        <v>365</v>
      </c>
      <c r="I159" s="625">
        <v>467</v>
      </c>
    </row>
    <row r="160" spans="5:9" ht="12.75">
      <c r="E160" s="624" t="s">
        <v>366</v>
      </c>
      <c r="I160" s="625">
        <v>467</v>
      </c>
    </row>
    <row r="161" spans="5:9" ht="12.75">
      <c r="E161" s="624" t="s">
        <v>367</v>
      </c>
      <c r="I161" s="625">
        <v>467</v>
      </c>
    </row>
    <row r="162" spans="5:9" ht="12.75">
      <c r="E162" s="624" t="s">
        <v>577</v>
      </c>
      <c r="I162" s="625">
        <v>467</v>
      </c>
    </row>
    <row r="163" spans="5:9" ht="12.75">
      <c r="E163" s="624" t="s">
        <v>572</v>
      </c>
      <c r="I163" s="625">
        <v>467</v>
      </c>
    </row>
    <row r="164" spans="5:9" ht="12.75">
      <c r="E164" s="624" t="s">
        <v>578</v>
      </c>
      <c r="I164" s="625">
        <v>350</v>
      </c>
    </row>
    <row r="165" spans="5:9" ht="12.75">
      <c r="E165" s="624" t="s">
        <v>167</v>
      </c>
      <c r="I165" s="625">
        <f>SUM(I157:I164)</f>
        <v>3269</v>
      </c>
    </row>
    <row r="166" spans="5:9" ht="12.75">
      <c r="E166" s="624"/>
      <c r="I166" s="625"/>
    </row>
    <row r="167" spans="5:9" ht="12.75">
      <c r="E167" s="624"/>
      <c r="I167" s="625"/>
    </row>
    <row r="168" spans="1:9" ht="12.75">
      <c r="A168" s="626" t="s">
        <v>66</v>
      </c>
      <c r="B168" s="1250" t="s">
        <v>707</v>
      </c>
      <c r="C168" s="1251"/>
      <c r="D168" s="1251"/>
      <c r="E168" s="1251"/>
      <c r="F168" s="1251"/>
      <c r="G168" s="1251"/>
      <c r="H168" s="1251"/>
      <c r="I168" s="1251"/>
    </row>
    <row r="170" spans="2:9" ht="12.75">
      <c r="B170" s="1239" t="s">
        <v>356</v>
      </c>
      <c r="C170" s="1239"/>
      <c r="D170" s="1239"/>
      <c r="E170" s="1239"/>
      <c r="F170" s="1239"/>
      <c r="G170" s="1239"/>
      <c r="H170" s="1239"/>
      <c r="I170" s="1239"/>
    </row>
    <row r="171" spans="2:9" ht="12.75">
      <c r="B171" s="1236" t="s">
        <v>708</v>
      </c>
      <c r="C171" s="1238"/>
      <c r="D171" s="1238"/>
      <c r="E171" s="1238"/>
      <c r="F171" s="1238"/>
      <c r="G171" s="1238"/>
      <c r="H171" s="1238"/>
      <c r="I171" s="1238"/>
    </row>
    <row r="172" spans="2:9" ht="12.75">
      <c r="B172" s="1236" t="s">
        <v>709</v>
      </c>
      <c r="C172" s="868"/>
      <c r="D172" s="868"/>
      <c r="E172" s="868"/>
      <c r="F172" s="868"/>
      <c r="G172" s="868"/>
      <c r="H172" s="868"/>
      <c r="I172" s="868"/>
    </row>
    <row r="174" spans="2:9" ht="12.75">
      <c r="B174" s="1239" t="s">
        <v>569</v>
      </c>
      <c r="C174" s="1239"/>
      <c r="D174" s="1239"/>
      <c r="E174" s="1239"/>
      <c r="F174" s="1239"/>
      <c r="G174" s="1239"/>
      <c r="H174" s="1239"/>
      <c r="I174" s="1239"/>
    </row>
    <row r="175" spans="2:9" ht="12.75">
      <c r="B175" s="1239" t="s">
        <v>717</v>
      </c>
      <c r="C175" s="1239"/>
      <c r="D175" s="1239"/>
      <c r="E175" s="1239"/>
      <c r="F175" s="1239"/>
      <c r="G175" s="1239"/>
      <c r="H175" s="1239"/>
      <c r="I175" s="1239"/>
    </row>
    <row r="177" spans="2:9" ht="12.75">
      <c r="B177" s="1246" t="s">
        <v>718</v>
      </c>
      <c r="C177" s="1246"/>
      <c r="D177" s="1246"/>
      <c r="E177" s="1246"/>
      <c r="F177" s="1246"/>
      <c r="G177" s="1246"/>
      <c r="H177" s="1246"/>
      <c r="I177" s="1246"/>
    </row>
  </sheetData>
  <sheetProtection/>
  <mergeCells count="99">
    <mergeCell ref="A5:I5"/>
    <mergeCell ref="B174:I174"/>
    <mergeCell ref="B147:I147"/>
    <mergeCell ref="B148:I148"/>
    <mergeCell ref="B150:I150"/>
    <mergeCell ref="B151:I151"/>
    <mergeCell ref="B119:I119"/>
    <mergeCell ref="B121:I121"/>
    <mergeCell ref="B122:I122"/>
    <mergeCell ref="B146:I146"/>
    <mergeCell ref="B175:I175"/>
    <mergeCell ref="B177:I177"/>
    <mergeCell ref="B152:I153"/>
    <mergeCell ref="B155:I155"/>
    <mergeCell ref="B168:I168"/>
    <mergeCell ref="B170:I170"/>
    <mergeCell ref="B171:I171"/>
    <mergeCell ref="B172:I172"/>
    <mergeCell ref="B128:I128"/>
    <mergeCell ref="B123:I124"/>
    <mergeCell ref="B125:I126"/>
    <mergeCell ref="B144:I144"/>
    <mergeCell ref="E51:F51"/>
    <mergeCell ref="E52:F52"/>
    <mergeCell ref="E53:F53"/>
    <mergeCell ref="E54:F54"/>
    <mergeCell ref="E55:F55"/>
    <mergeCell ref="E57:F57"/>
    <mergeCell ref="G1:I1"/>
    <mergeCell ref="B29:I30"/>
    <mergeCell ref="B7:I8"/>
    <mergeCell ref="B10:I10"/>
    <mergeCell ref="B11:I11"/>
    <mergeCell ref="B12:I12"/>
    <mergeCell ref="A3:I3"/>
    <mergeCell ref="A4:I4"/>
    <mergeCell ref="B14:I14"/>
    <mergeCell ref="E19:F19"/>
    <mergeCell ref="B15:I16"/>
    <mergeCell ref="B32:I32"/>
    <mergeCell ref="E49:F49"/>
    <mergeCell ref="E50:F50"/>
    <mergeCell ref="B34:I34"/>
    <mergeCell ref="B35:I35"/>
    <mergeCell ref="E25:F25"/>
    <mergeCell ref="E26:F26"/>
    <mergeCell ref="E24:F24"/>
    <mergeCell ref="B18:I18"/>
    <mergeCell ref="E22:F22"/>
    <mergeCell ref="E23:F23"/>
    <mergeCell ref="E20:F20"/>
    <mergeCell ref="E21:F21"/>
    <mergeCell ref="B36:I36"/>
    <mergeCell ref="E46:F46"/>
    <mergeCell ref="E47:F47"/>
    <mergeCell ref="E48:F48"/>
    <mergeCell ref="B39:I40"/>
    <mergeCell ref="B38:I38"/>
    <mergeCell ref="B42:I42"/>
    <mergeCell ref="E44:F44"/>
    <mergeCell ref="E45:F45"/>
    <mergeCell ref="E58:F58"/>
    <mergeCell ref="E59:F59"/>
    <mergeCell ref="E60:F60"/>
    <mergeCell ref="E61:F61"/>
    <mergeCell ref="E62:F62"/>
    <mergeCell ref="E63:F63"/>
    <mergeCell ref="B67:I68"/>
    <mergeCell ref="B70:I70"/>
    <mergeCell ref="E83:F83"/>
    <mergeCell ref="E84:F84"/>
    <mergeCell ref="B74:I74"/>
    <mergeCell ref="B73:I73"/>
    <mergeCell ref="E81:F81"/>
    <mergeCell ref="E82:F82"/>
    <mergeCell ref="B72:I72"/>
    <mergeCell ref="B76:I76"/>
    <mergeCell ref="B77:I77"/>
    <mergeCell ref="B79:I79"/>
    <mergeCell ref="B112:I113"/>
    <mergeCell ref="B141:I142"/>
    <mergeCell ref="E96:F96"/>
    <mergeCell ref="E89:F89"/>
    <mergeCell ref="E90:F90"/>
    <mergeCell ref="E91:F91"/>
    <mergeCell ref="B115:I115"/>
    <mergeCell ref="B117:I117"/>
    <mergeCell ref="B118:I118"/>
    <mergeCell ref="E98:F98"/>
    <mergeCell ref="E99:F99"/>
    <mergeCell ref="E93:F93"/>
    <mergeCell ref="E94:F94"/>
    <mergeCell ref="E95:F95"/>
    <mergeCell ref="E85:F85"/>
    <mergeCell ref="E86:F86"/>
    <mergeCell ref="E87:F87"/>
    <mergeCell ref="E97:F97"/>
    <mergeCell ref="E88:F88"/>
    <mergeCell ref="E92:F9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42"/>
  <sheetViews>
    <sheetView zoomScale="90" zoomScaleNormal="90" zoomScalePageLayoutView="0" workbookViewId="0" topLeftCell="A1">
      <selection activeCell="A4" sqref="A4:I4"/>
    </sheetView>
  </sheetViews>
  <sheetFormatPr defaultColWidth="9.00390625" defaultRowHeight="12.75"/>
  <cols>
    <col min="1" max="1" width="3.75390625" style="161" customWidth="1"/>
    <col min="2" max="3" width="9.125" style="161" customWidth="1"/>
    <col min="4" max="4" width="12.875" style="161" customWidth="1"/>
    <col min="5" max="5" width="13.875" style="161" customWidth="1"/>
    <col min="6" max="6" width="12.25390625" style="161" customWidth="1"/>
    <col min="7" max="7" width="12.125" style="161" customWidth="1"/>
    <col min="8" max="8" width="12.625" style="161" customWidth="1"/>
    <col min="9" max="16384" width="9.125" style="161" customWidth="1"/>
  </cols>
  <sheetData>
    <row r="1" spans="1:8" ht="0.75" customHeight="1">
      <c r="A1" s="1298"/>
      <c r="B1" s="1298"/>
      <c r="C1" s="1298"/>
      <c r="D1" s="1298"/>
      <c r="E1" s="1298"/>
      <c r="F1" s="1298"/>
      <c r="G1" s="1298"/>
      <c r="H1" s="1298"/>
    </row>
    <row r="2" spans="6:9" ht="12.75">
      <c r="F2" s="1301" t="s">
        <v>286</v>
      </c>
      <c r="G2" s="1301"/>
      <c r="H2" s="1301"/>
      <c r="I2" s="162"/>
    </row>
    <row r="3" spans="8:9" ht="7.5" customHeight="1">
      <c r="H3" s="163"/>
      <c r="I3" s="163"/>
    </row>
    <row r="4" spans="1:9" ht="12.75">
      <c r="A4" s="1303" t="s">
        <v>748</v>
      </c>
      <c r="B4" s="1303"/>
      <c r="C4" s="1303"/>
      <c r="D4" s="1303"/>
      <c r="E4" s="1303"/>
      <c r="F4" s="1303"/>
      <c r="G4" s="1303"/>
      <c r="H4" s="1303"/>
      <c r="I4" s="1303"/>
    </row>
    <row r="5" spans="1:9" ht="16.5" customHeight="1">
      <c r="A5" s="1303" t="s">
        <v>719</v>
      </c>
      <c r="B5" s="1303"/>
      <c r="C5" s="1303"/>
      <c r="D5" s="1303"/>
      <c r="E5" s="1303"/>
      <c r="F5" s="1303"/>
      <c r="G5" s="1303"/>
      <c r="H5" s="1303"/>
      <c r="I5" s="1303"/>
    </row>
    <row r="6" spans="1:9" ht="12.75" hidden="1">
      <c r="A6" s="164"/>
      <c r="B6" s="164"/>
      <c r="C6" s="164"/>
      <c r="D6" s="164"/>
      <c r="E6" s="164"/>
      <c r="F6" s="164"/>
      <c r="G6" s="164"/>
      <c r="H6" s="164"/>
      <c r="I6" s="164"/>
    </row>
    <row r="7" spans="1:9" ht="12.75">
      <c r="A7" s="164"/>
      <c r="B7" s="164"/>
      <c r="C7" s="164"/>
      <c r="D7" s="164"/>
      <c r="E7" s="164"/>
      <c r="F7" s="164"/>
      <c r="G7" s="164"/>
      <c r="H7" s="164"/>
      <c r="I7" s="164"/>
    </row>
    <row r="8" spans="1:9" ht="12.75">
      <c r="A8" s="164"/>
      <c r="B8" s="164"/>
      <c r="C8" s="164"/>
      <c r="D8" s="164"/>
      <c r="E8" s="164"/>
      <c r="F8" s="164"/>
      <c r="G8" s="164"/>
      <c r="H8" s="164"/>
      <c r="I8" s="164"/>
    </row>
    <row r="9" spans="1:9" ht="12.75">
      <c r="A9" s="164"/>
      <c r="B9" s="164"/>
      <c r="C9" s="164"/>
      <c r="D9" s="164"/>
      <c r="E9" s="164"/>
      <c r="F9" s="164"/>
      <c r="G9" s="164"/>
      <c r="H9" s="164"/>
      <c r="I9" s="164"/>
    </row>
    <row r="10" spans="7:8" ht="13.5" thickBot="1">
      <c r="G10" s="1302" t="s">
        <v>31</v>
      </c>
      <c r="H10" s="1302"/>
    </row>
    <row r="11" spans="1:8" ht="20.25" customHeight="1" thickTop="1">
      <c r="A11" s="1289" t="s">
        <v>32</v>
      </c>
      <c r="B11" s="1291" t="s">
        <v>33</v>
      </c>
      <c r="C11" s="1291"/>
      <c r="D11" s="1291"/>
      <c r="E11" s="1291"/>
      <c r="F11" s="1296" t="s">
        <v>595</v>
      </c>
      <c r="G11" s="1296" t="s">
        <v>720</v>
      </c>
      <c r="H11" s="1299" t="s">
        <v>721</v>
      </c>
    </row>
    <row r="12" spans="1:8" ht="12.75">
      <c r="A12" s="1290"/>
      <c r="B12" s="1292"/>
      <c r="C12" s="1292"/>
      <c r="D12" s="1292"/>
      <c r="E12" s="1292"/>
      <c r="F12" s="1297"/>
      <c r="G12" s="1297"/>
      <c r="H12" s="1300"/>
    </row>
    <row r="13" spans="1:8" ht="7.5" customHeight="1">
      <c r="A13" s="165"/>
      <c r="B13" s="1288"/>
      <c r="C13" s="1288"/>
      <c r="D13" s="1288"/>
      <c r="E13" s="1288"/>
      <c r="F13" s="166"/>
      <c r="G13" s="166"/>
      <c r="H13" s="167"/>
    </row>
    <row r="14" spans="1:8" ht="7.5" customHeight="1">
      <c r="A14" s="165"/>
      <c r="B14" s="548"/>
      <c r="C14" s="549"/>
      <c r="D14" s="549"/>
      <c r="E14" s="549"/>
      <c r="F14" s="550"/>
      <c r="G14" s="550"/>
      <c r="H14" s="551"/>
    </row>
    <row r="15" spans="1:8" ht="7.5" customHeight="1">
      <c r="A15" s="165"/>
      <c r="B15" s="548"/>
      <c r="C15" s="549"/>
      <c r="D15" s="549"/>
      <c r="E15" s="549"/>
      <c r="F15" s="550"/>
      <c r="G15" s="550"/>
      <c r="H15" s="551"/>
    </row>
    <row r="16" spans="1:8" ht="7.5" customHeight="1">
      <c r="A16" s="165"/>
      <c r="B16" s="548"/>
      <c r="C16" s="549"/>
      <c r="D16" s="549"/>
      <c r="E16" s="549"/>
      <c r="F16" s="550"/>
      <c r="G16" s="550"/>
      <c r="H16" s="551"/>
    </row>
    <row r="17" spans="1:8" ht="12.75" customHeight="1">
      <c r="A17" s="165"/>
      <c r="B17" s="1293" t="s">
        <v>345</v>
      </c>
      <c r="C17" s="1294"/>
      <c r="D17" s="1294"/>
      <c r="E17" s="1294"/>
      <c r="F17" s="1294"/>
      <c r="G17" s="1294"/>
      <c r="H17" s="1295"/>
    </row>
    <row r="18" spans="1:8" ht="12.75" customHeight="1">
      <c r="A18" s="168" t="s">
        <v>36</v>
      </c>
      <c r="B18" s="1287" t="s">
        <v>343</v>
      </c>
      <c r="C18" s="1287"/>
      <c r="D18" s="1287"/>
      <c r="E18" s="1287"/>
      <c r="F18" s="396">
        <v>297016</v>
      </c>
      <c r="G18" s="396">
        <v>307600</v>
      </c>
      <c r="H18" s="397">
        <v>319900</v>
      </c>
    </row>
    <row r="19" spans="1:8" ht="12.75" customHeight="1">
      <c r="A19" s="169" t="s">
        <v>38</v>
      </c>
      <c r="B19" s="1266" t="s">
        <v>39</v>
      </c>
      <c r="C19" s="1266"/>
      <c r="D19" s="1266"/>
      <c r="E19" s="1266"/>
      <c r="F19" s="378">
        <v>354260</v>
      </c>
      <c r="G19" s="378">
        <v>365673</v>
      </c>
      <c r="H19" s="379">
        <v>380300</v>
      </c>
    </row>
    <row r="20" spans="1:8" ht="12.75" customHeight="1">
      <c r="A20" s="170" t="s">
        <v>49</v>
      </c>
      <c r="B20" s="1266" t="s">
        <v>474</v>
      </c>
      <c r="C20" s="1266"/>
      <c r="D20" s="1266"/>
      <c r="E20" s="1266"/>
      <c r="F20" s="378">
        <v>640583</v>
      </c>
      <c r="G20" s="378">
        <v>672620</v>
      </c>
      <c r="H20" s="379">
        <v>699500</v>
      </c>
    </row>
    <row r="21" spans="1:8" ht="12.75" customHeight="1">
      <c r="A21" s="170" t="s">
        <v>62</v>
      </c>
      <c r="B21" s="1266" t="s">
        <v>392</v>
      </c>
      <c r="C21" s="1266"/>
      <c r="D21" s="1266"/>
      <c r="E21" s="1266"/>
      <c r="F21" s="378">
        <v>3181</v>
      </c>
      <c r="G21" s="378">
        <v>6000</v>
      </c>
      <c r="H21" s="379">
        <v>8000</v>
      </c>
    </row>
    <row r="22" spans="1:9" ht="12.75" customHeight="1">
      <c r="A22" s="170" t="s">
        <v>64</v>
      </c>
      <c r="B22" s="1266" t="s">
        <v>301</v>
      </c>
      <c r="C22" s="1266"/>
      <c r="D22" s="1266"/>
      <c r="E22" s="1266"/>
      <c r="F22" s="378">
        <v>42084</v>
      </c>
      <c r="G22" s="378">
        <v>58500</v>
      </c>
      <c r="H22" s="379">
        <v>62000</v>
      </c>
      <c r="I22" s="171"/>
    </row>
    <row r="23" spans="1:9" ht="12.75" customHeight="1">
      <c r="A23" s="170" t="s">
        <v>66</v>
      </c>
      <c r="B23" s="1266" t="s">
        <v>393</v>
      </c>
      <c r="C23" s="1266"/>
      <c r="D23" s="1266"/>
      <c r="E23" s="1266"/>
      <c r="F23" s="378">
        <v>0</v>
      </c>
      <c r="G23" s="378">
        <v>0</v>
      </c>
      <c r="H23" s="379">
        <v>0</v>
      </c>
      <c r="I23" s="171"/>
    </row>
    <row r="24" spans="1:9" ht="12.75">
      <c r="A24" s="170" t="s">
        <v>69</v>
      </c>
      <c r="B24" s="1268" t="s">
        <v>394</v>
      </c>
      <c r="C24" s="1269"/>
      <c r="D24" s="1269"/>
      <c r="E24" s="1270"/>
      <c r="F24" s="376">
        <v>0</v>
      </c>
      <c r="G24" s="376">
        <v>0</v>
      </c>
      <c r="H24" s="377">
        <v>0</v>
      </c>
      <c r="I24" s="171"/>
    </row>
    <row r="25" spans="1:9" ht="12.75">
      <c r="A25" s="170" t="s">
        <v>71</v>
      </c>
      <c r="B25" s="1268" t="s">
        <v>395</v>
      </c>
      <c r="C25" s="1269"/>
      <c r="D25" s="1269"/>
      <c r="E25" s="1270"/>
      <c r="F25" s="378">
        <v>230000</v>
      </c>
      <c r="G25" s="378">
        <v>80987</v>
      </c>
      <c r="H25" s="379">
        <v>47265</v>
      </c>
      <c r="I25" s="171"/>
    </row>
    <row r="26" spans="1:9" ht="12.75">
      <c r="A26" s="170" t="s">
        <v>75</v>
      </c>
      <c r="B26" s="1268" t="s">
        <v>396</v>
      </c>
      <c r="C26" s="1269"/>
      <c r="D26" s="1269"/>
      <c r="E26" s="1270"/>
      <c r="F26" s="376">
        <v>0</v>
      </c>
      <c r="G26" s="376">
        <v>0</v>
      </c>
      <c r="H26" s="377">
        <v>0</v>
      </c>
      <c r="I26" s="171"/>
    </row>
    <row r="27" spans="1:9" ht="12.75">
      <c r="A27" s="172" t="s">
        <v>80</v>
      </c>
      <c r="B27" s="1280" t="s">
        <v>397</v>
      </c>
      <c r="C27" s="1281"/>
      <c r="D27" s="1281"/>
      <c r="E27" s="1282"/>
      <c r="F27" s="380">
        <v>0</v>
      </c>
      <c r="G27" s="380">
        <v>0</v>
      </c>
      <c r="H27" s="381">
        <v>0</v>
      </c>
      <c r="I27" s="171"/>
    </row>
    <row r="28" spans="1:9" ht="12.75">
      <c r="A28" s="173" t="s">
        <v>82</v>
      </c>
      <c r="B28" s="1284" t="s">
        <v>398</v>
      </c>
      <c r="C28" s="1285"/>
      <c r="D28" s="1285"/>
      <c r="E28" s="1286"/>
      <c r="F28" s="382">
        <f>SUM(F18:F27)</f>
        <v>1567124</v>
      </c>
      <c r="G28" s="382">
        <f>SUM(G18:G27)</f>
        <v>1491380</v>
      </c>
      <c r="H28" s="382">
        <f>SUM(H18:H27)</f>
        <v>1516965</v>
      </c>
      <c r="I28" s="171"/>
    </row>
    <row r="29" spans="1:9" ht="12.75" customHeight="1">
      <c r="A29" s="174" t="s">
        <v>85</v>
      </c>
      <c r="B29" s="1287" t="s">
        <v>344</v>
      </c>
      <c r="C29" s="1287"/>
      <c r="D29" s="1287"/>
      <c r="E29" s="1287"/>
      <c r="F29" s="396">
        <v>640229</v>
      </c>
      <c r="G29" s="396">
        <v>672240</v>
      </c>
      <c r="H29" s="397">
        <v>680130</v>
      </c>
      <c r="I29" s="171"/>
    </row>
    <row r="30" spans="1:9" ht="12.75">
      <c r="A30" s="170" t="s">
        <v>87</v>
      </c>
      <c r="B30" s="1266" t="s">
        <v>93</v>
      </c>
      <c r="C30" s="1266"/>
      <c r="D30" s="1266"/>
      <c r="E30" s="1266"/>
      <c r="F30" s="378">
        <v>177491</v>
      </c>
      <c r="G30" s="378">
        <v>181500</v>
      </c>
      <c r="H30" s="379">
        <v>183635</v>
      </c>
      <c r="I30" s="171"/>
    </row>
    <row r="31" spans="1:9" ht="12.75">
      <c r="A31" s="170" t="s">
        <v>203</v>
      </c>
      <c r="B31" s="1266" t="s">
        <v>372</v>
      </c>
      <c r="C31" s="1266"/>
      <c r="D31" s="1266"/>
      <c r="E31" s="1266"/>
      <c r="F31" s="378">
        <v>414969</v>
      </c>
      <c r="G31" s="378">
        <v>480000</v>
      </c>
      <c r="H31" s="379">
        <v>500000</v>
      </c>
      <c r="I31" s="171"/>
    </row>
    <row r="32" spans="1:9" ht="12.75">
      <c r="A32" s="170" t="s">
        <v>204</v>
      </c>
      <c r="B32" s="1268" t="s">
        <v>399</v>
      </c>
      <c r="C32" s="1278"/>
      <c r="D32" s="1278"/>
      <c r="E32" s="1279"/>
      <c r="F32" s="378">
        <v>130383</v>
      </c>
      <c r="G32" s="378">
        <v>120000</v>
      </c>
      <c r="H32" s="379">
        <v>110000</v>
      </c>
      <c r="I32" s="171"/>
    </row>
    <row r="33" spans="1:9" ht="12.75">
      <c r="A33" s="175" t="s">
        <v>206</v>
      </c>
      <c r="B33" s="1268" t="s">
        <v>307</v>
      </c>
      <c r="C33" s="1283"/>
      <c r="D33" s="1283"/>
      <c r="E33" s="1279"/>
      <c r="F33" s="383">
        <v>3680</v>
      </c>
      <c r="G33" s="378">
        <v>1640</v>
      </c>
      <c r="H33" s="379">
        <v>2000</v>
      </c>
      <c r="I33" s="171"/>
    </row>
    <row r="34" spans="1:9" ht="12.75" customHeight="1">
      <c r="A34" s="170" t="s">
        <v>207</v>
      </c>
      <c r="B34" s="1266" t="s">
        <v>400</v>
      </c>
      <c r="C34" s="1266"/>
      <c r="D34" s="1266"/>
      <c r="E34" s="1266"/>
      <c r="F34" s="392">
        <v>0</v>
      </c>
      <c r="G34" s="392">
        <v>0</v>
      </c>
      <c r="H34" s="393">
        <v>0</v>
      </c>
      <c r="I34" s="171"/>
    </row>
    <row r="35" spans="1:9" ht="12.75">
      <c r="A35" s="170" t="s">
        <v>208</v>
      </c>
      <c r="B35" s="1269" t="s">
        <v>401</v>
      </c>
      <c r="C35" s="1283"/>
      <c r="D35" s="1283"/>
      <c r="E35" s="1283"/>
      <c r="F35" s="378">
        <v>7472</v>
      </c>
      <c r="G35" s="378">
        <v>6000</v>
      </c>
      <c r="H35" s="379">
        <v>6200</v>
      </c>
      <c r="I35" s="171"/>
    </row>
    <row r="36" spans="1:9" ht="12.75">
      <c r="A36" s="170" t="s">
        <v>210</v>
      </c>
      <c r="B36" s="1268" t="s">
        <v>402</v>
      </c>
      <c r="C36" s="1269"/>
      <c r="D36" s="1269"/>
      <c r="E36" s="1270"/>
      <c r="F36" s="376">
        <v>0</v>
      </c>
      <c r="G36" s="376">
        <v>0</v>
      </c>
      <c r="H36" s="376">
        <v>0</v>
      </c>
      <c r="I36" s="171"/>
    </row>
    <row r="37" spans="1:9" ht="12.75">
      <c r="A37" s="170" t="s">
        <v>212</v>
      </c>
      <c r="B37" s="1268" t="s">
        <v>403</v>
      </c>
      <c r="C37" s="1269"/>
      <c r="D37" s="1269"/>
      <c r="E37" s="1270"/>
      <c r="F37" s="376">
        <v>182900</v>
      </c>
      <c r="G37" s="376">
        <v>0</v>
      </c>
      <c r="H37" s="376">
        <v>0</v>
      </c>
      <c r="I37" s="171"/>
    </row>
    <row r="38" spans="1:9" ht="12.75">
      <c r="A38" s="170" t="s">
        <v>214</v>
      </c>
      <c r="B38" s="1268" t="s">
        <v>404</v>
      </c>
      <c r="C38" s="1269"/>
      <c r="D38" s="1269"/>
      <c r="E38" s="1270"/>
      <c r="F38" s="376">
        <v>10000</v>
      </c>
      <c r="G38" s="376">
        <v>0</v>
      </c>
      <c r="H38" s="376">
        <v>0</v>
      </c>
      <c r="I38" s="171"/>
    </row>
    <row r="39" spans="1:9" ht="12.75">
      <c r="A39" s="170" t="s">
        <v>215</v>
      </c>
      <c r="B39" s="1268" t="s">
        <v>405</v>
      </c>
      <c r="C39" s="1269"/>
      <c r="D39" s="1269"/>
      <c r="E39" s="1270"/>
      <c r="F39" s="376">
        <v>0</v>
      </c>
      <c r="G39" s="376">
        <v>0</v>
      </c>
      <c r="H39" s="376">
        <v>0</v>
      </c>
      <c r="I39" s="171"/>
    </row>
    <row r="40" spans="1:9" ht="12.75">
      <c r="A40" s="172" t="s">
        <v>216</v>
      </c>
      <c r="B40" s="1276" t="s">
        <v>128</v>
      </c>
      <c r="C40" s="1276"/>
      <c r="D40" s="1276"/>
      <c r="E40" s="1276"/>
      <c r="F40" s="384">
        <v>0</v>
      </c>
      <c r="G40" s="384">
        <v>30000</v>
      </c>
      <c r="H40" s="385">
        <v>35000</v>
      </c>
      <c r="I40" s="171"/>
    </row>
    <row r="41" spans="1:9" ht="12.75">
      <c r="A41" s="172" t="s">
        <v>219</v>
      </c>
      <c r="B41" s="1277" t="s">
        <v>406</v>
      </c>
      <c r="C41" s="1277"/>
      <c r="D41" s="1277"/>
      <c r="E41" s="1277"/>
      <c r="F41" s="386">
        <f>SUM(F29:F40)</f>
        <v>1567124</v>
      </c>
      <c r="G41" s="386">
        <f>SUM(G29:G40)</f>
        <v>1491380</v>
      </c>
      <c r="H41" s="386">
        <f>SUM(H29:H40)</f>
        <v>1516965</v>
      </c>
      <c r="I41" s="171"/>
    </row>
    <row r="42" spans="1:9" ht="12" customHeight="1">
      <c r="A42" s="170"/>
      <c r="B42" s="1273" t="s">
        <v>346</v>
      </c>
      <c r="C42" s="1274"/>
      <c r="D42" s="1274"/>
      <c r="E42" s="1274"/>
      <c r="F42" s="1274"/>
      <c r="G42" s="1274"/>
      <c r="H42" s="1275"/>
      <c r="I42" s="171"/>
    </row>
    <row r="43" spans="1:9" ht="12.75" customHeight="1">
      <c r="A43" s="174" t="s">
        <v>296</v>
      </c>
      <c r="B43" s="1266" t="s">
        <v>348</v>
      </c>
      <c r="C43" s="1266"/>
      <c r="D43" s="1266"/>
      <c r="E43" s="1266"/>
      <c r="F43" s="394">
        <v>0</v>
      </c>
      <c r="G43" s="392">
        <v>0</v>
      </c>
      <c r="H43" s="397">
        <v>0</v>
      </c>
      <c r="I43" s="398"/>
    </row>
    <row r="44" spans="1:9" ht="12.75">
      <c r="A44" s="170" t="s">
        <v>298</v>
      </c>
      <c r="B44" s="1266" t="s">
        <v>414</v>
      </c>
      <c r="C44" s="1266"/>
      <c r="D44" s="1266"/>
      <c r="E44" s="1266"/>
      <c r="F44" s="378">
        <v>10000</v>
      </c>
      <c r="G44" s="378">
        <v>10000</v>
      </c>
      <c r="H44" s="379">
        <v>13373</v>
      </c>
      <c r="I44" s="398"/>
    </row>
    <row r="45" spans="1:9" ht="12.75">
      <c r="A45" s="170" t="s">
        <v>299</v>
      </c>
      <c r="B45" s="1266" t="s">
        <v>60</v>
      </c>
      <c r="C45" s="1266"/>
      <c r="D45" s="1266"/>
      <c r="E45" s="1266"/>
      <c r="F45" s="378">
        <v>23956</v>
      </c>
      <c r="G45" s="378">
        <v>17000</v>
      </c>
      <c r="H45" s="379">
        <v>0</v>
      </c>
      <c r="I45" s="398"/>
    </row>
    <row r="46" spans="1:9" ht="12.75" customHeight="1">
      <c r="A46" s="170" t="s">
        <v>300</v>
      </c>
      <c r="B46" s="1267" t="s">
        <v>415</v>
      </c>
      <c r="C46" s="1267"/>
      <c r="D46" s="1267"/>
      <c r="E46" s="1267"/>
      <c r="F46" s="394">
        <v>4850</v>
      </c>
      <c r="G46" s="394">
        <v>0</v>
      </c>
      <c r="H46" s="395">
        <v>13000</v>
      </c>
      <c r="I46" s="398"/>
    </row>
    <row r="47" spans="1:8" ht="12.75">
      <c r="A47" s="175" t="s">
        <v>347</v>
      </c>
      <c r="B47" s="1267" t="s">
        <v>306</v>
      </c>
      <c r="C47" s="1267"/>
      <c r="D47" s="1267"/>
      <c r="E47" s="1267"/>
      <c r="F47" s="378">
        <v>333703</v>
      </c>
      <c r="G47" s="378">
        <v>142849</v>
      </c>
      <c r="H47" s="379">
        <v>0</v>
      </c>
    </row>
    <row r="48" spans="1:8" ht="12.75">
      <c r="A48" s="175"/>
      <c r="B48" s="1265" t="s">
        <v>597</v>
      </c>
      <c r="C48" s="674"/>
      <c r="D48" s="674"/>
      <c r="E48" s="675"/>
      <c r="F48" s="378">
        <v>88458</v>
      </c>
      <c r="G48" s="378">
        <v>65633</v>
      </c>
      <c r="H48" s="379">
        <v>0</v>
      </c>
    </row>
    <row r="49" spans="1:8" ht="12.75">
      <c r="A49" s="175"/>
      <c r="B49" s="1265" t="s">
        <v>722</v>
      </c>
      <c r="C49" s="674"/>
      <c r="D49" s="674"/>
      <c r="E49" s="675"/>
      <c r="F49" s="378">
        <v>17594</v>
      </c>
      <c r="G49" s="378">
        <v>0</v>
      </c>
      <c r="H49" s="379">
        <v>0</v>
      </c>
    </row>
    <row r="50" spans="1:8" ht="12.75">
      <c r="A50" s="175"/>
      <c r="B50" s="1265" t="s">
        <v>598</v>
      </c>
      <c r="C50" s="674"/>
      <c r="D50" s="674"/>
      <c r="E50" s="675"/>
      <c r="F50" s="378">
        <v>37646</v>
      </c>
      <c r="G50" s="378">
        <v>450</v>
      </c>
      <c r="H50" s="379">
        <v>0</v>
      </c>
    </row>
    <row r="51" spans="1:8" ht="12.75">
      <c r="A51" s="175"/>
      <c r="B51" s="1265" t="s">
        <v>599</v>
      </c>
      <c r="C51" s="674"/>
      <c r="D51" s="674"/>
      <c r="E51" s="675"/>
      <c r="F51" s="378">
        <v>1506</v>
      </c>
      <c r="G51" s="378">
        <v>0</v>
      </c>
      <c r="H51" s="379">
        <v>0</v>
      </c>
    </row>
    <row r="52" spans="1:8" ht="12.75">
      <c r="A52" s="175"/>
      <c r="B52" s="1265" t="s">
        <v>600</v>
      </c>
      <c r="C52" s="674"/>
      <c r="D52" s="674"/>
      <c r="E52" s="675"/>
      <c r="F52" s="378">
        <v>3018</v>
      </c>
      <c r="G52" s="378">
        <v>0</v>
      </c>
      <c r="H52" s="379">
        <v>0</v>
      </c>
    </row>
    <row r="53" spans="1:8" ht="12.75">
      <c r="A53" s="175"/>
      <c r="B53" s="1265" t="s">
        <v>601</v>
      </c>
      <c r="C53" s="674"/>
      <c r="D53" s="674"/>
      <c r="E53" s="675"/>
      <c r="F53" s="378">
        <v>14397</v>
      </c>
      <c r="G53" s="378">
        <v>4337</v>
      </c>
      <c r="H53" s="379">
        <v>0</v>
      </c>
    </row>
    <row r="54" spans="1:8" ht="12.75">
      <c r="A54" s="175"/>
      <c r="B54" s="1265" t="s">
        <v>723</v>
      </c>
      <c r="C54" s="674"/>
      <c r="D54" s="674"/>
      <c r="E54" s="675"/>
      <c r="F54" s="378">
        <v>39537</v>
      </c>
      <c r="G54" s="378">
        <v>4892</v>
      </c>
      <c r="H54" s="379">
        <v>0</v>
      </c>
    </row>
    <row r="55" spans="1:8" ht="12.75">
      <c r="A55" s="175"/>
      <c r="B55" s="1265" t="s">
        <v>724</v>
      </c>
      <c r="C55" s="674"/>
      <c r="D55" s="674"/>
      <c r="E55" s="675"/>
      <c r="F55" s="378">
        <v>4872</v>
      </c>
      <c r="G55" s="378">
        <v>0</v>
      </c>
      <c r="H55" s="379">
        <v>0</v>
      </c>
    </row>
    <row r="56" spans="1:8" ht="12.75">
      <c r="A56" s="175"/>
      <c r="B56" s="1265" t="s">
        <v>602</v>
      </c>
      <c r="C56" s="674"/>
      <c r="D56" s="674"/>
      <c r="E56" s="675"/>
      <c r="F56" s="378">
        <v>126675</v>
      </c>
      <c r="G56" s="378">
        <v>67537</v>
      </c>
      <c r="H56" s="379">
        <v>0</v>
      </c>
    </row>
    <row r="57" spans="1:8" ht="12.75">
      <c r="A57" s="170" t="s">
        <v>349</v>
      </c>
      <c r="B57" s="1268" t="s">
        <v>416</v>
      </c>
      <c r="C57" s="1271"/>
      <c r="D57" s="1271"/>
      <c r="E57" s="1272"/>
      <c r="F57" s="376">
        <v>0</v>
      </c>
      <c r="G57" s="376">
        <v>0</v>
      </c>
      <c r="H57" s="377">
        <v>0</v>
      </c>
    </row>
    <row r="58" spans="1:8" ht="12.75" customHeight="1">
      <c r="A58" s="170" t="s">
        <v>442</v>
      </c>
      <c r="B58" s="1268" t="s">
        <v>417</v>
      </c>
      <c r="C58" s="1269"/>
      <c r="D58" s="1269"/>
      <c r="E58" s="1270"/>
      <c r="F58" s="392">
        <v>0</v>
      </c>
      <c r="G58" s="392">
        <v>0</v>
      </c>
      <c r="H58" s="393">
        <v>0</v>
      </c>
    </row>
    <row r="59" spans="1:8" ht="12.75">
      <c r="A59" s="170" t="s">
        <v>443</v>
      </c>
      <c r="B59" s="1262" t="s">
        <v>418</v>
      </c>
      <c r="C59" s="1263"/>
      <c r="D59" s="1263"/>
      <c r="E59" s="1264"/>
      <c r="F59" s="378">
        <v>0</v>
      </c>
      <c r="G59" s="378">
        <v>0</v>
      </c>
      <c r="H59" s="379">
        <v>0</v>
      </c>
    </row>
    <row r="60" spans="1:8" ht="12.75">
      <c r="A60" s="170" t="s">
        <v>444</v>
      </c>
      <c r="B60" s="1262" t="s">
        <v>419</v>
      </c>
      <c r="C60" s="1263"/>
      <c r="D60" s="1263"/>
      <c r="E60" s="1264"/>
      <c r="F60" s="378">
        <v>3000</v>
      </c>
      <c r="G60" s="378">
        <v>3648</v>
      </c>
      <c r="H60" s="379">
        <v>4500</v>
      </c>
    </row>
    <row r="61" spans="1:8" ht="12.75">
      <c r="A61" s="170" t="s">
        <v>445</v>
      </c>
      <c r="B61" s="1262" t="s">
        <v>420</v>
      </c>
      <c r="C61" s="1263"/>
      <c r="D61" s="1263"/>
      <c r="E61" s="1264"/>
      <c r="F61" s="378">
        <v>96798</v>
      </c>
      <c r="G61" s="378">
        <v>7292</v>
      </c>
      <c r="H61" s="379">
        <v>0</v>
      </c>
    </row>
    <row r="62" spans="1:8" ht="12.75">
      <c r="A62" s="170" t="s">
        <v>446</v>
      </c>
      <c r="B62" s="1262" t="s">
        <v>421</v>
      </c>
      <c r="C62" s="1263"/>
      <c r="D62" s="1263"/>
      <c r="E62" s="1264"/>
      <c r="F62" s="378">
        <v>0</v>
      </c>
      <c r="G62" s="378">
        <v>0</v>
      </c>
      <c r="H62" s="379">
        <v>0</v>
      </c>
    </row>
    <row r="63" spans="1:8" ht="12.75">
      <c r="A63" s="170" t="s">
        <v>407</v>
      </c>
      <c r="B63" s="1262" t="s">
        <v>422</v>
      </c>
      <c r="C63" s="1263"/>
      <c r="D63" s="1263"/>
      <c r="E63" s="1264"/>
      <c r="F63" s="378">
        <v>0</v>
      </c>
      <c r="G63" s="378">
        <v>0</v>
      </c>
      <c r="H63" s="379">
        <v>0</v>
      </c>
    </row>
    <row r="64" spans="1:8" ht="12.75">
      <c r="A64" s="170" t="s">
        <v>408</v>
      </c>
      <c r="B64" s="1256" t="s">
        <v>423</v>
      </c>
      <c r="C64" s="1257"/>
      <c r="D64" s="1257"/>
      <c r="E64" s="1258"/>
      <c r="F64" s="387">
        <f>SUM(F43:F63)-F48-F49-F50-F51-F52-F53-F54-F55-F56</f>
        <v>472307</v>
      </c>
      <c r="G64" s="387">
        <f>SUM(G43:G63)-G48-G49-G50-G51-G52-G53-G54-G55-G56</f>
        <v>180789</v>
      </c>
      <c r="H64" s="558">
        <f>SUM(H43:H63)-H48-H49-H50-H51-H52-H53-H54-H55-H56</f>
        <v>30873</v>
      </c>
    </row>
    <row r="65" spans="1:8" ht="12.75">
      <c r="A65" s="170" t="s">
        <v>409</v>
      </c>
      <c r="B65" s="1262" t="s">
        <v>424</v>
      </c>
      <c r="C65" s="1263"/>
      <c r="D65" s="1263"/>
      <c r="E65" s="1264"/>
      <c r="F65" s="378">
        <v>234423</v>
      </c>
      <c r="G65" s="378">
        <v>84876</v>
      </c>
      <c r="H65" s="379">
        <v>0</v>
      </c>
    </row>
    <row r="66" spans="1:8" ht="12.75">
      <c r="A66" s="170"/>
      <c r="B66" s="1265" t="s">
        <v>725</v>
      </c>
      <c r="C66" s="674"/>
      <c r="D66" s="674"/>
      <c r="E66" s="675"/>
      <c r="F66" s="378">
        <v>1506</v>
      </c>
      <c r="G66" s="378">
        <v>0</v>
      </c>
      <c r="H66" s="379">
        <v>0</v>
      </c>
    </row>
    <row r="67" spans="1:8" ht="12.75">
      <c r="A67" s="170"/>
      <c r="B67" s="1265" t="s">
        <v>723</v>
      </c>
      <c r="C67" s="674"/>
      <c r="D67" s="674"/>
      <c r="E67" s="675"/>
      <c r="F67" s="378">
        <v>39537</v>
      </c>
      <c r="G67" s="378"/>
      <c r="H67" s="379"/>
    </row>
    <row r="68" spans="1:8" ht="12.75">
      <c r="A68" s="170"/>
      <c r="B68" s="1265" t="s">
        <v>724</v>
      </c>
      <c r="C68" s="674"/>
      <c r="D68" s="674"/>
      <c r="E68" s="675"/>
      <c r="F68" s="378">
        <v>4872</v>
      </c>
      <c r="G68" s="378"/>
      <c r="H68" s="379"/>
    </row>
    <row r="69" spans="1:8" ht="12.75">
      <c r="A69" s="170"/>
      <c r="B69" s="1265" t="s">
        <v>722</v>
      </c>
      <c r="C69" s="674"/>
      <c r="D69" s="674"/>
      <c r="E69" s="675"/>
      <c r="F69" s="378">
        <v>17594</v>
      </c>
      <c r="G69" s="378"/>
      <c r="H69" s="379"/>
    </row>
    <row r="70" spans="1:8" ht="12.75">
      <c r="A70" s="170"/>
      <c r="B70" s="1265" t="s">
        <v>602</v>
      </c>
      <c r="C70" s="674"/>
      <c r="D70" s="674"/>
      <c r="E70" s="675"/>
      <c r="F70" s="378">
        <v>149564</v>
      </c>
      <c r="G70" s="378">
        <v>0</v>
      </c>
      <c r="H70" s="379">
        <v>0</v>
      </c>
    </row>
    <row r="71" spans="1:8" ht="13.5" thickBot="1">
      <c r="A71" s="552" t="s">
        <v>410</v>
      </c>
      <c r="B71" s="1304" t="s">
        <v>447</v>
      </c>
      <c r="C71" s="1305"/>
      <c r="D71" s="1305"/>
      <c r="E71" s="1306"/>
      <c r="F71" s="554">
        <v>222910</v>
      </c>
      <c r="G71" s="555">
        <v>79240</v>
      </c>
      <c r="H71" s="556">
        <v>8000</v>
      </c>
    </row>
    <row r="72" spans="1:8" ht="13.5" thickTop="1">
      <c r="A72" s="562"/>
      <c r="B72" s="537"/>
      <c r="C72" s="537"/>
      <c r="D72" s="537"/>
      <c r="E72" s="537"/>
      <c r="F72" s="563"/>
      <c r="G72" s="564"/>
      <c r="H72" s="563"/>
    </row>
    <row r="73" spans="1:8" ht="12.75">
      <c r="A73" s="562"/>
      <c r="B73" s="537"/>
      <c r="C73" s="537"/>
      <c r="D73" s="537"/>
      <c r="E73" s="537"/>
      <c r="F73" s="563"/>
      <c r="G73" s="564"/>
      <c r="H73" s="563"/>
    </row>
    <row r="74" spans="1:8" ht="12.75">
      <c r="A74" s="562"/>
      <c r="B74" s="537"/>
      <c r="C74" s="537"/>
      <c r="D74" s="537"/>
      <c r="E74" s="537"/>
      <c r="F74" s="563"/>
      <c r="G74" s="564"/>
      <c r="H74" s="563"/>
    </row>
    <row r="75" spans="1:9" ht="12.75">
      <c r="A75" s="562"/>
      <c r="B75" s="537"/>
      <c r="C75" s="537"/>
      <c r="D75" s="537"/>
      <c r="E75" s="537"/>
      <c r="F75" s="563"/>
      <c r="G75" s="1252" t="s">
        <v>606</v>
      </c>
      <c r="H75" s="1029"/>
      <c r="I75" s="1029"/>
    </row>
    <row r="76" spans="1:8" ht="12.75">
      <c r="A76" s="562"/>
      <c r="B76" s="537"/>
      <c r="C76" s="537"/>
      <c r="D76" s="537"/>
      <c r="E76" s="537"/>
      <c r="F76" s="563"/>
      <c r="G76" s="564"/>
      <c r="H76" s="563"/>
    </row>
    <row r="77" spans="1:8" ht="12.75">
      <c r="A77" s="562"/>
      <c r="B77" s="537"/>
      <c r="C77" s="537"/>
      <c r="D77" s="537"/>
      <c r="E77" s="537"/>
      <c r="F77" s="563"/>
      <c r="G77" s="564"/>
      <c r="H77" s="563"/>
    </row>
    <row r="78" spans="1:8" ht="13.5" thickBot="1">
      <c r="A78" s="559"/>
      <c r="B78" s="553"/>
      <c r="C78" s="553"/>
      <c r="D78" s="553"/>
      <c r="E78" s="553"/>
      <c r="F78" s="560"/>
      <c r="G78" s="561"/>
      <c r="H78" s="560"/>
    </row>
    <row r="79" spans="1:8" ht="13.5" thickTop="1">
      <c r="A79" s="170"/>
      <c r="B79" s="1265" t="s">
        <v>603</v>
      </c>
      <c r="C79" s="674"/>
      <c r="D79" s="674"/>
      <c r="E79" s="675"/>
      <c r="F79" s="378">
        <v>42957</v>
      </c>
      <c r="G79" s="376">
        <v>0</v>
      </c>
      <c r="H79" s="379">
        <v>0</v>
      </c>
    </row>
    <row r="80" spans="1:8" ht="12.75">
      <c r="A80" s="170"/>
      <c r="B80" s="1265" t="s">
        <v>604</v>
      </c>
      <c r="C80" s="674"/>
      <c r="D80" s="674"/>
      <c r="E80" s="675"/>
      <c r="F80" s="378">
        <v>98287</v>
      </c>
      <c r="G80" s="376">
        <v>0</v>
      </c>
      <c r="H80" s="379">
        <v>0</v>
      </c>
    </row>
    <row r="81" spans="1:8" ht="12.75">
      <c r="A81" s="170"/>
      <c r="B81" s="1265" t="s">
        <v>726</v>
      </c>
      <c r="C81" s="674"/>
      <c r="D81" s="674"/>
      <c r="E81" s="675"/>
      <c r="F81" s="378">
        <v>6287</v>
      </c>
      <c r="G81" s="376">
        <v>0</v>
      </c>
      <c r="H81" s="379">
        <v>0</v>
      </c>
    </row>
    <row r="82" spans="1:8" ht="12.75">
      <c r="A82" s="170"/>
      <c r="B82" s="1265" t="s">
        <v>601</v>
      </c>
      <c r="C82" s="674"/>
      <c r="D82" s="674"/>
      <c r="E82" s="675"/>
      <c r="F82" s="378">
        <v>18015</v>
      </c>
      <c r="G82" s="376">
        <v>0</v>
      </c>
      <c r="H82" s="379">
        <v>0</v>
      </c>
    </row>
    <row r="83" spans="1:8" ht="12.75">
      <c r="A83" s="170" t="s">
        <v>411</v>
      </c>
      <c r="B83" s="1262" t="s">
        <v>425</v>
      </c>
      <c r="C83" s="1263"/>
      <c r="D83" s="1263"/>
      <c r="E83" s="1264"/>
      <c r="F83" s="378">
        <v>0</v>
      </c>
      <c r="G83" s="376">
        <v>0</v>
      </c>
      <c r="H83" s="379">
        <v>3000</v>
      </c>
    </row>
    <row r="84" spans="1:8" ht="12.75">
      <c r="A84" s="170" t="s">
        <v>412</v>
      </c>
      <c r="B84" s="1262" t="s">
        <v>426</v>
      </c>
      <c r="C84" s="1263"/>
      <c r="D84" s="1263"/>
      <c r="E84" s="1264"/>
      <c r="F84" s="378">
        <v>0</v>
      </c>
      <c r="G84" s="378">
        <v>3000</v>
      </c>
      <c r="H84" s="379">
        <v>3200</v>
      </c>
    </row>
    <row r="85" spans="1:8" ht="12.75">
      <c r="A85" s="170" t="s">
        <v>413</v>
      </c>
      <c r="B85" s="1262" t="s">
        <v>427</v>
      </c>
      <c r="C85" s="1263"/>
      <c r="D85" s="1263"/>
      <c r="E85" s="1264"/>
      <c r="F85" s="376">
        <v>0</v>
      </c>
      <c r="G85" s="376">
        <v>0</v>
      </c>
      <c r="H85" s="377">
        <v>0</v>
      </c>
    </row>
    <row r="86" spans="1:8" ht="12.75">
      <c r="A86" s="170" t="s">
        <v>433</v>
      </c>
      <c r="B86" s="1262" t="s">
        <v>428</v>
      </c>
      <c r="C86" s="1263"/>
      <c r="D86" s="1263"/>
      <c r="E86" s="1264"/>
      <c r="F86" s="376">
        <v>0</v>
      </c>
      <c r="G86" s="376">
        <v>0</v>
      </c>
      <c r="H86" s="377">
        <v>0</v>
      </c>
    </row>
    <row r="87" spans="1:8" ht="12.75">
      <c r="A87" s="170" t="s">
        <v>434</v>
      </c>
      <c r="B87" s="1262" t="s">
        <v>429</v>
      </c>
      <c r="C87" s="1263"/>
      <c r="D87" s="1263"/>
      <c r="E87" s="1264"/>
      <c r="F87" s="378">
        <v>1000</v>
      </c>
      <c r="G87" s="376">
        <v>3000</v>
      </c>
      <c r="H87" s="379">
        <v>6000</v>
      </c>
    </row>
    <row r="88" spans="1:8" ht="12.75">
      <c r="A88" s="170" t="s">
        <v>435</v>
      </c>
      <c r="B88" s="1262" t="s">
        <v>430</v>
      </c>
      <c r="C88" s="1263"/>
      <c r="D88" s="1263"/>
      <c r="E88" s="1264"/>
      <c r="F88" s="378">
        <v>9674</v>
      </c>
      <c r="G88" s="378">
        <v>9673</v>
      </c>
      <c r="H88" s="379">
        <v>9673</v>
      </c>
    </row>
    <row r="89" spans="1:8" ht="12.75">
      <c r="A89" s="170" t="s">
        <v>436</v>
      </c>
      <c r="B89" s="1262" t="s">
        <v>431</v>
      </c>
      <c r="C89" s="1263"/>
      <c r="D89" s="1263"/>
      <c r="E89" s="1264"/>
      <c r="F89" s="378">
        <v>4300</v>
      </c>
      <c r="G89" s="378">
        <v>1000</v>
      </c>
      <c r="H89" s="379">
        <v>1000</v>
      </c>
    </row>
    <row r="90" spans="1:8" ht="12.75">
      <c r="A90" s="170" t="s">
        <v>437</v>
      </c>
      <c r="B90" s="1262" t="s">
        <v>403</v>
      </c>
      <c r="C90" s="1263"/>
      <c r="D90" s="1263"/>
      <c r="E90" s="1264"/>
      <c r="F90" s="378">
        <v>0</v>
      </c>
      <c r="G90" s="376">
        <v>0</v>
      </c>
      <c r="H90" s="377">
        <v>0</v>
      </c>
    </row>
    <row r="91" spans="1:8" ht="12.75">
      <c r="A91" s="170" t="s">
        <v>438</v>
      </c>
      <c r="B91" s="1262" t="s">
        <v>388</v>
      </c>
      <c r="C91" s="1263"/>
      <c r="D91" s="1263"/>
      <c r="E91" s="1264"/>
      <c r="F91" s="378">
        <v>0</v>
      </c>
      <c r="G91" s="376">
        <v>0</v>
      </c>
      <c r="H91" s="377">
        <v>0</v>
      </c>
    </row>
    <row r="92" spans="1:8" ht="12.75">
      <c r="A92" s="170" t="s">
        <v>439</v>
      </c>
      <c r="B92" s="1256" t="s">
        <v>432</v>
      </c>
      <c r="C92" s="1257"/>
      <c r="D92" s="1257"/>
      <c r="E92" s="1258"/>
      <c r="F92" s="387">
        <f>F65+F71+F87+F88+F89</f>
        <v>472307</v>
      </c>
      <c r="G92" s="387">
        <f>SUM(G65:G91)-G79-G80-G82-G66-G70</f>
        <v>180789</v>
      </c>
      <c r="H92" s="557">
        <f>SUM(H65:H91)-H79-H80-H82-H66-H70</f>
        <v>30873</v>
      </c>
    </row>
    <row r="93" spans="1:8" ht="12.75">
      <c r="A93" s="176" t="s">
        <v>440</v>
      </c>
      <c r="B93" s="1259" t="s">
        <v>448</v>
      </c>
      <c r="C93" s="1260"/>
      <c r="D93" s="1260"/>
      <c r="E93" s="1261"/>
      <c r="F93" s="388">
        <f>F28+F64</f>
        <v>2039431</v>
      </c>
      <c r="G93" s="388">
        <f>G28+G64</f>
        <v>1672169</v>
      </c>
      <c r="H93" s="389">
        <f>H28+H64</f>
        <v>1547838</v>
      </c>
    </row>
    <row r="94" spans="1:8" ht="13.5" thickBot="1">
      <c r="A94" s="177" t="s">
        <v>441</v>
      </c>
      <c r="B94" s="1253" t="s">
        <v>449</v>
      </c>
      <c r="C94" s="1254"/>
      <c r="D94" s="1254"/>
      <c r="E94" s="1255"/>
      <c r="F94" s="390">
        <f>F41+F92</f>
        <v>2039431</v>
      </c>
      <c r="G94" s="390">
        <f>G41+G92</f>
        <v>1672169</v>
      </c>
      <c r="H94" s="391">
        <f>H41+H92</f>
        <v>1547838</v>
      </c>
    </row>
    <row r="95" spans="1:8" ht="18" customHeight="1" thickTop="1">
      <c r="A95" s="178"/>
      <c r="B95" s="178"/>
      <c r="C95" s="178"/>
      <c r="D95" s="178"/>
      <c r="E95" s="178"/>
      <c r="F95" s="178"/>
      <c r="G95" s="178"/>
      <c r="H95" s="178"/>
    </row>
    <row r="96" spans="1:8" ht="12.75">
      <c r="A96" s="178"/>
      <c r="B96" s="178"/>
      <c r="C96" s="178"/>
      <c r="D96" s="178"/>
      <c r="E96" s="178"/>
      <c r="F96" s="178"/>
      <c r="G96" s="178"/>
      <c r="H96" s="178"/>
    </row>
    <row r="97" spans="1:8" ht="12.75">
      <c r="A97" s="178"/>
      <c r="B97" s="178"/>
      <c r="C97" s="178"/>
      <c r="D97" s="178"/>
      <c r="F97" s="178"/>
      <c r="G97" s="178"/>
      <c r="H97" s="178"/>
    </row>
    <row r="98" spans="1:5" ht="12.75">
      <c r="A98" s="178"/>
      <c r="B98" s="178"/>
      <c r="C98" s="178"/>
      <c r="D98" s="178"/>
      <c r="E98" s="178"/>
    </row>
    <row r="99" spans="1:8" ht="12.75">
      <c r="A99" s="178"/>
      <c r="B99" s="178"/>
      <c r="C99" s="178"/>
      <c r="D99" s="178"/>
      <c r="E99" s="178"/>
      <c r="F99" s="178"/>
      <c r="G99" s="178"/>
      <c r="H99" s="178"/>
    </row>
    <row r="100" spans="1:8" ht="12.75">
      <c r="A100" s="178"/>
      <c r="B100" s="178"/>
      <c r="C100" s="178"/>
      <c r="D100" s="178"/>
      <c r="E100" s="178"/>
      <c r="F100" s="178"/>
      <c r="G100" s="178"/>
      <c r="H100" s="178"/>
    </row>
    <row r="101" spans="1:8" ht="12.75">
      <c r="A101" s="178"/>
      <c r="B101" s="178"/>
      <c r="C101" s="178"/>
      <c r="D101" s="178"/>
      <c r="E101" s="178"/>
      <c r="F101" s="178"/>
      <c r="G101" s="178"/>
      <c r="H101" s="178"/>
    </row>
    <row r="102" spans="1:8" ht="12.75">
      <c r="A102" s="178"/>
      <c r="B102" s="178"/>
      <c r="C102" s="178"/>
      <c r="D102" s="178"/>
      <c r="E102" s="178"/>
      <c r="F102" s="178"/>
      <c r="G102" s="178"/>
      <c r="H102" s="178"/>
    </row>
    <row r="103" spans="1:8" ht="12.75">
      <c r="A103" s="178"/>
      <c r="B103" s="178"/>
      <c r="C103" s="178"/>
      <c r="D103" s="178"/>
      <c r="E103" s="178"/>
      <c r="F103" s="178"/>
      <c r="G103" s="178"/>
      <c r="H103" s="178"/>
    </row>
    <row r="104" spans="1:8" ht="12.75">
      <c r="A104" s="178"/>
      <c r="B104" s="178"/>
      <c r="C104" s="178"/>
      <c r="D104" s="178"/>
      <c r="E104" s="178"/>
      <c r="F104" s="178"/>
      <c r="G104" s="178"/>
      <c r="H104" s="178"/>
    </row>
    <row r="105" spans="1:8" ht="12.75">
      <c r="A105" s="178"/>
      <c r="B105" s="178"/>
      <c r="C105" s="178"/>
      <c r="D105" s="178"/>
      <c r="E105" s="178"/>
      <c r="F105" s="178"/>
      <c r="G105" s="178"/>
      <c r="H105" s="178"/>
    </row>
    <row r="106" spans="1:8" ht="12.75">
      <c r="A106" s="178"/>
      <c r="B106" s="178"/>
      <c r="C106" s="178"/>
      <c r="D106" s="178"/>
      <c r="E106" s="183"/>
      <c r="F106" s="178"/>
      <c r="G106" s="178"/>
      <c r="H106" s="178"/>
    </row>
    <row r="107" spans="1:8" ht="12.75">
      <c r="A107" s="178"/>
      <c r="B107" s="178"/>
      <c r="C107" s="178"/>
      <c r="D107" s="178"/>
      <c r="E107" s="178"/>
      <c r="F107" s="183"/>
      <c r="G107" s="183"/>
      <c r="H107" s="183"/>
    </row>
    <row r="142" ht="12.75">
      <c r="H142" s="179"/>
    </row>
  </sheetData>
  <sheetProtection/>
  <mergeCells count="83">
    <mergeCell ref="B51:E51"/>
    <mergeCell ref="B81:E81"/>
    <mergeCell ref="B56:E56"/>
    <mergeCell ref="B79:E79"/>
    <mergeCell ref="B60:E60"/>
    <mergeCell ref="B65:E65"/>
    <mergeCell ref="B67:E67"/>
    <mergeCell ref="B68:E68"/>
    <mergeCell ref="B69:E69"/>
    <mergeCell ref="B71:E71"/>
    <mergeCell ref="B19:E19"/>
    <mergeCell ref="B20:E20"/>
    <mergeCell ref="B21:E21"/>
    <mergeCell ref="A1:H1"/>
    <mergeCell ref="G11:G12"/>
    <mergeCell ref="H11:H12"/>
    <mergeCell ref="F2:H2"/>
    <mergeCell ref="G10:H10"/>
    <mergeCell ref="A4:I4"/>
    <mergeCell ref="A5:I5"/>
    <mergeCell ref="B13:E13"/>
    <mergeCell ref="B18:E18"/>
    <mergeCell ref="A11:A12"/>
    <mergeCell ref="B11:E12"/>
    <mergeCell ref="B17:H17"/>
    <mergeCell ref="F11:F12"/>
    <mergeCell ref="B22:E22"/>
    <mergeCell ref="B23:E23"/>
    <mergeCell ref="B28:E28"/>
    <mergeCell ref="B29:E29"/>
    <mergeCell ref="B24:E24"/>
    <mergeCell ref="B25:E25"/>
    <mergeCell ref="B26:E26"/>
    <mergeCell ref="B30:E30"/>
    <mergeCell ref="B31:E31"/>
    <mergeCell ref="B32:E32"/>
    <mergeCell ref="B27:E27"/>
    <mergeCell ref="B44:E44"/>
    <mergeCell ref="B34:E34"/>
    <mergeCell ref="B35:E35"/>
    <mergeCell ref="B33:E33"/>
    <mergeCell ref="B36:E36"/>
    <mergeCell ref="B37:E37"/>
    <mergeCell ref="B83:E83"/>
    <mergeCell ref="B38:E38"/>
    <mergeCell ref="B39:E39"/>
    <mergeCell ref="B42:H42"/>
    <mergeCell ref="B43:E43"/>
    <mergeCell ref="B40:E40"/>
    <mergeCell ref="B41:E41"/>
    <mergeCell ref="B52:E52"/>
    <mergeCell ref="B53:E53"/>
    <mergeCell ref="B54:E54"/>
    <mergeCell ref="B45:E45"/>
    <mergeCell ref="B59:E59"/>
    <mergeCell ref="B46:E46"/>
    <mergeCell ref="B47:E47"/>
    <mergeCell ref="B58:E58"/>
    <mergeCell ref="B57:E57"/>
    <mergeCell ref="B55:E55"/>
    <mergeCell ref="B48:E48"/>
    <mergeCell ref="B49:E49"/>
    <mergeCell ref="B50:E50"/>
    <mergeCell ref="B85:E85"/>
    <mergeCell ref="B64:E64"/>
    <mergeCell ref="B61:E61"/>
    <mergeCell ref="B62:E62"/>
    <mergeCell ref="B63:E63"/>
    <mergeCell ref="B80:E80"/>
    <mergeCell ref="B82:E82"/>
    <mergeCell ref="B66:E66"/>
    <mergeCell ref="B70:E70"/>
    <mergeCell ref="B84:E84"/>
    <mergeCell ref="G75:I75"/>
    <mergeCell ref="B94:E94"/>
    <mergeCell ref="B92:E92"/>
    <mergeCell ref="B93:E93"/>
    <mergeCell ref="B87:E87"/>
    <mergeCell ref="B88:E88"/>
    <mergeCell ref="B91:E91"/>
    <mergeCell ref="B90:E90"/>
    <mergeCell ref="B89:E89"/>
    <mergeCell ref="B86:E86"/>
  </mergeCells>
  <printOptions/>
  <pageMargins left="0.7874015748031497" right="0.7874015748031497" top="0" bottom="0.984251968503937" header="0.5118110236220472" footer="0.5118110236220472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25390625" style="0" customWidth="1"/>
    <col min="2" max="2" width="47.875" style="0" customWidth="1"/>
    <col min="3" max="5" width="9.625" style="0" bestFit="1" customWidth="1"/>
    <col min="6" max="6" width="9.75390625" style="0" bestFit="1" customWidth="1"/>
  </cols>
  <sheetData>
    <row r="1" spans="2:5" ht="12.75">
      <c r="B1" s="910" t="s">
        <v>607</v>
      </c>
      <c r="C1" s="910"/>
      <c r="D1" s="868"/>
      <c r="E1" s="868"/>
    </row>
    <row r="3" spans="1:5" ht="12.75">
      <c r="A3" s="1311" t="s">
        <v>750</v>
      </c>
      <c r="B3" s="868"/>
      <c r="C3" s="868"/>
      <c r="D3" s="868"/>
      <c r="E3" s="868"/>
    </row>
    <row r="4" spans="1:5" ht="30" customHeight="1">
      <c r="A4" s="1312" t="s">
        <v>729</v>
      </c>
      <c r="B4" s="1312"/>
      <c r="C4" s="1312"/>
      <c r="D4" s="868"/>
      <c r="E4" s="868"/>
    </row>
    <row r="5" ht="23.25" customHeight="1"/>
    <row r="6" ht="13.5" thickBot="1"/>
    <row r="7" spans="1:5" ht="27" customHeight="1">
      <c r="A7" s="494" t="s">
        <v>287</v>
      </c>
      <c r="B7" s="495" t="s">
        <v>33</v>
      </c>
      <c r="C7" s="516" t="s">
        <v>727</v>
      </c>
      <c r="D7" s="525" t="s">
        <v>596</v>
      </c>
      <c r="E7" s="526" t="s">
        <v>728</v>
      </c>
    </row>
    <row r="8" spans="1:5" ht="12.75">
      <c r="A8" s="496" t="s">
        <v>36</v>
      </c>
      <c r="B8" s="497" t="s">
        <v>41</v>
      </c>
      <c r="C8" s="517">
        <v>0</v>
      </c>
      <c r="D8" s="527"/>
      <c r="E8" s="493"/>
    </row>
    <row r="9" spans="1:5" ht="12.75">
      <c r="A9" s="496" t="s">
        <v>38</v>
      </c>
      <c r="B9" s="497" t="s">
        <v>43</v>
      </c>
      <c r="C9" s="517">
        <v>73956</v>
      </c>
      <c r="D9" s="538">
        <v>77000</v>
      </c>
      <c r="E9" s="539">
        <v>80000</v>
      </c>
    </row>
    <row r="10" spans="1:5" ht="12.75">
      <c r="A10" s="496" t="s">
        <v>49</v>
      </c>
      <c r="B10" s="497" t="s">
        <v>13</v>
      </c>
      <c r="C10" s="517">
        <v>20000</v>
      </c>
      <c r="D10" s="538">
        <v>21000</v>
      </c>
      <c r="E10" s="539">
        <v>22000</v>
      </c>
    </row>
    <row r="11" spans="1:5" ht="12.75">
      <c r="A11" s="496" t="s">
        <v>62</v>
      </c>
      <c r="B11" s="497" t="s">
        <v>288</v>
      </c>
      <c r="C11" s="518">
        <v>150</v>
      </c>
      <c r="D11" s="538">
        <v>100</v>
      </c>
      <c r="E11" s="539">
        <v>100</v>
      </c>
    </row>
    <row r="12" spans="1:5" ht="12.75">
      <c r="A12" s="496" t="s">
        <v>64</v>
      </c>
      <c r="B12" s="497" t="s">
        <v>14</v>
      </c>
      <c r="C12" s="517">
        <v>0</v>
      </c>
      <c r="D12" s="538">
        <v>0</v>
      </c>
      <c r="E12" s="539"/>
    </row>
    <row r="13" spans="1:5" ht="12.75">
      <c r="A13" s="498" t="s">
        <v>66</v>
      </c>
      <c r="B13" s="499" t="s">
        <v>15</v>
      </c>
      <c r="C13" s="519">
        <v>0</v>
      </c>
      <c r="D13" s="538">
        <v>0</v>
      </c>
      <c r="E13" s="539"/>
    </row>
    <row r="14" spans="1:5" ht="22.5">
      <c r="A14" s="498" t="s">
        <v>69</v>
      </c>
      <c r="B14" s="500" t="s">
        <v>16</v>
      </c>
      <c r="C14" s="520">
        <v>11200</v>
      </c>
      <c r="D14" s="538">
        <v>10000</v>
      </c>
      <c r="E14" s="539">
        <v>10000</v>
      </c>
    </row>
    <row r="15" spans="1:5" ht="13.5" thickBot="1">
      <c r="A15" s="498" t="s">
        <v>71</v>
      </c>
      <c r="B15" s="499" t="s">
        <v>289</v>
      </c>
      <c r="C15" s="520">
        <v>1000</v>
      </c>
      <c r="D15" s="540">
        <v>800</v>
      </c>
      <c r="E15" s="541">
        <v>800</v>
      </c>
    </row>
    <row r="16" spans="1:5" ht="13.5" thickBot="1">
      <c r="A16" s="501" t="s">
        <v>75</v>
      </c>
      <c r="B16" s="502" t="s">
        <v>17</v>
      </c>
      <c r="C16" s="521">
        <f>SUM(C8:C15)</f>
        <v>106306</v>
      </c>
      <c r="D16" s="521">
        <f>SUM(D8:D15)</f>
        <v>108900</v>
      </c>
      <c r="E16" s="521">
        <f>SUM(E8:E15)</f>
        <v>112900</v>
      </c>
    </row>
    <row r="17" spans="1:5" ht="23.25" thickBot="1">
      <c r="A17" s="501" t="s">
        <v>80</v>
      </c>
      <c r="B17" s="503" t="s">
        <v>18</v>
      </c>
      <c r="C17" s="522">
        <v>600</v>
      </c>
      <c r="D17" s="542"/>
      <c r="E17" s="543"/>
    </row>
    <row r="18" spans="1:5" ht="26.25" customHeight="1" thickBot="1">
      <c r="A18" s="501" t="s">
        <v>82</v>
      </c>
      <c r="B18" s="504" t="s">
        <v>19</v>
      </c>
      <c r="C18" s="521">
        <f>SUM(C19:C27)</f>
        <v>9674</v>
      </c>
      <c r="D18" s="521">
        <f>SUM(D19:D27)</f>
        <v>9674</v>
      </c>
      <c r="E18" s="521">
        <f>SUM(E19:E27)</f>
        <v>19698</v>
      </c>
    </row>
    <row r="19" spans="1:5" ht="12.75">
      <c r="A19" s="505" t="s">
        <v>85</v>
      </c>
      <c r="B19" s="506" t="s">
        <v>290</v>
      </c>
      <c r="C19" s="523">
        <v>0</v>
      </c>
      <c r="D19" s="544"/>
      <c r="E19" s="545"/>
    </row>
    <row r="20" spans="1:6" ht="12.75">
      <c r="A20" s="496" t="s">
        <v>87</v>
      </c>
      <c r="B20" s="507" t="s">
        <v>291</v>
      </c>
      <c r="C20" s="517">
        <v>9674</v>
      </c>
      <c r="D20" s="538">
        <v>9674</v>
      </c>
      <c r="E20" s="539">
        <v>19698</v>
      </c>
      <c r="F20" s="399"/>
    </row>
    <row r="21" spans="1:5" ht="12.75">
      <c r="A21" s="496" t="s">
        <v>203</v>
      </c>
      <c r="B21" s="507" t="s">
        <v>292</v>
      </c>
      <c r="C21" s="517">
        <v>0</v>
      </c>
      <c r="D21" s="538"/>
      <c r="E21" s="539"/>
    </row>
    <row r="22" spans="1:5" ht="12.75">
      <c r="A22" s="496" t="s">
        <v>204</v>
      </c>
      <c r="B22" s="507" t="s">
        <v>293</v>
      </c>
      <c r="C22" s="517">
        <v>0</v>
      </c>
      <c r="D22" s="538"/>
      <c r="E22" s="539"/>
    </row>
    <row r="23" spans="1:5" ht="12.75">
      <c r="A23" s="496" t="s">
        <v>206</v>
      </c>
      <c r="B23" s="507" t="s">
        <v>294</v>
      </c>
      <c r="C23" s="517">
        <v>0</v>
      </c>
      <c r="D23" s="538"/>
      <c r="E23" s="539"/>
    </row>
    <row r="24" spans="1:5" ht="12.75">
      <c r="A24" s="496" t="s">
        <v>207</v>
      </c>
      <c r="B24" s="507" t="s">
        <v>295</v>
      </c>
      <c r="C24" s="517">
        <v>0</v>
      </c>
      <c r="D24" s="538"/>
      <c r="E24" s="539"/>
    </row>
    <row r="25" spans="1:5" ht="12.75">
      <c r="A25" s="496" t="s">
        <v>208</v>
      </c>
      <c r="B25" s="507" t="s">
        <v>297</v>
      </c>
      <c r="C25" s="518">
        <v>0</v>
      </c>
      <c r="D25" s="538"/>
      <c r="E25" s="539"/>
    </row>
    <row r="26" spans="1:5" ht="12.75">
      <c r="A26" s="496" t="s">
        <v>210</v>
      </c>
      <c r="B26" s="507" t="s">
        <v>20</v>
      </c>
      <c r="C26" s="518">
        <v>0</v>
      </c>
      <c r="D26" s="538"/>
      <c r="E26" s="539"/>
    </row>
    <row r="27" spans="1:5" ht="12.75">
      <c r="A27" s="496" t="s">
        <v>212</v>
      </c>
      <c r="B27" s="507" t="s">
        <v>21</v>
      </c>
      <c r="C27" s="518">
        <v>0</v>
      </c>
      <c r="D27" s="538"/>
      <c r="E27" s="539"/>
    </row>
    <row r="28" spans="1:5" ht="12.75">
      <c r="A28" s="496" t="s">
        <v>214</v>
      </c>
      <c r="B28" s="508" t="s">
        <v>22</v>
      </c>
      <c r="C28" s="517">
        <v>4300</v>
      </c>
      <c r="D28" s="538">
        <v>4300</v>
      </c>
      <c r="E28" s="539">
        <v>4300</v>
      </c>
    </row>
    <row r="29" spans="1:5" ht="25.5" customHeight="1" thickBot="1">
      <c r="A29" s="498" t="s">
        <v>215</v>
      </c>
      <c r="B29" s="500" t="s">
        <v>605</v>
      </c>
      <c r="C29" s="520">
        <v>10000</v>
      </c>
      <c r="D29" s="540">
        <v>10000</v>
      </c>
      <c r="E29" s="541">
        <v>10000</v>
      </c>
    </row>
    <row r="30" spans="1:5" ht="13.5" thickBot="1">
      <c r="A30" s="501" t="s">
        <v>216</v>
      </c>
      <c r="B30" s="509" t="s">
        <v>23</v>
      </c>
      <c r="C30" s="521">
        <f>C18+C28+C29</f>
        <v>23974</v>
      </c>
      <c r="D30" s="521">
        <f>D18+D28+D29</f>
        <v>23974</v>
      </c>
      <c r="E30" s="521">
        <f>E18+E28+E29</f>
        <v>33998</v>
      </c>
    </row>
    <row r="31" spans="1:5" ht="27" customHeight="1" thickBot="1">
      <c r="A31" s="501" t="s">
        <v>219</v>
      </c>
      <c r="B31" s="510" t="s">
        <v>24</v>
      </c>
      <c r="C31" s="524">
        <f>(C16-C30)*0.7+C17</f>
        <v>58232.399999999994</v>
      </c>
      <c r="D31" s="524">
        <f>(D16-D30)*0.7+D17</f>
        <v>59448.2</v>
      </c>
      <c r="E31" s="524">
        <f>(E16-E30)*0.7+E17</f>
        <v>55231.399999999994</v>
      </c>
    </row>
    <row r="32" spans="1:5" ht="12.75">
      <c r="A32" s="511" t="s">
        <v>296</v>
      </c>
      <c r="B32" s="532" t="s">
        <v>588</v>
      </c>
      <c r="C32" s="533"/>
      <c r="D32" s="544"/>
      <c r="E32" s="545"/>
    </row>
    <row r="33" spans="1:5" ht="12.75">
      <c r="A33" s="512" t="s">
        <v>298</v>
      </c>
      <c r="B33" s="507" t="s">
        <v>589</v>
      </c>
      <c r="C33" s="534"/>
      <c r="D33" s="538"/>
      <c r="E33" s="539"/>
    </row>
    <row r="34" spans="1:5" ht="12.75">
      <c r="A34" s="512" t="s">
        <v>299</v>
      </c>
      <c r="B34" s="507" t="s">
        <v>291</v>
      </c>
      <c r="C34" s="534"/>
      <c r="D34" s="538"/>
      <c r="E34" s="539"/>
    </row>
    <row r="35" spans="1:5" ht="12.75">
      <c r="A35" s="512" t="s">
        <v>300</v>
      </c>
      <c r="B35" s="507" t="s">
        <v>292</v>
      </c>
      <c r="C35" s="534"/>
      <c r="D35" s="538"/>
      <c r="E35" s="539"/>
    </row>
    <row r="36" spans="1:5" ht="12.75">
      <c r="A36" s="512" t="s">
        <v>347</v>
      </c>
      <c r="B36" s="513" t="s">
        <v>293</v>
      </c>
      <c r="C36" s="534"/>
      <c r="D36" s="538"/>
      <c r="E36" s="539"/>
    </row>
    <row r="37" spans="1:5" ht="12.75">
      <c r="A37" s="512" t="s">
        <v>349</v>
      </c>
      <c r="B37" s="513" t="s">
        <v>590</v>
      </c>
      <c r="C37" s="534"/>
      <c r="D37" s="538"/>
      <c r="E37" s="539"/>
    </row>
    <row r="38" spans="1:5" ht="12.75">
      <c r="A38" s="512" t="s">
        <v>442</v>
      </c>
      <c r="B38" s="513" t="s">
        <v>295</v>
      </c>
      <c r="C38" s="534"/>
      <c r="D38" s="538"/>
      <c r="E38" s="539"/>
    </row>
    <row r="39" spans="1:5" ht="12.75">
      <c r="A39" s="512" t="s">
        <v>443</v>
      </c>
      <c r="B39" s="513" t="s">
        <v>297</v>
      </c>
      <c r="C39" s="534"/>
      <c r="D39" s="538"/>
      <c r="E39" s="539"/>
    </row>
    <row r="40" spans="1:5" ht="12.75">
      <c r="A40" s="512" t="s">
        <v>444</v>
      </c>
      <c r="B40" s="513" t="s">
        <v>20</v>
      </c>
      <c r="C40" s="534"/>
      <c r="D40" s="538"/>
      <c r="E40" s="539"/>
    </row>
    <row r="41" spans="1:5" ht="12.75">
      <c r="A41" s="512" t="s">
        <v>445</v>
      </c>
      <c r="B41" s="513" t="s">
        <v>21</v>
      </c>
      <c r="C41" s="534"/>
      <c r="D41" s="538"/>
      <c r="E41" s="539"/>
    </row>
    <row r="42" spans="1:5" ht="12.75">
      <c r="A42" s="512" t="s">
        <v>446</v>
      </c>
      <c r="B42" s="514" t="s">
        <v>591</v>
      </c>
      <c r="C42" s="534"/>
      <c r="D42" s="538"/>
      <c r="E42" s="539"/>
    </row>
    <row r="43" spans="1:5" ht="13.5" thickBot="1">
      <c r="A43" s="515">
        <v>36</v>
      </c>
      <c r="B43" s="500" t="s">
        <v>592</v>
      </c>
      <c r="C43" s="535"/>
      <c r="D43" s="540"/>
      <c r="E43" s="541"/>
    </row>
    <row r="44" spans="1:5" ht="12.75">
      <c r="A44" s="530" t="s">
        <v>408</v>
      </c>
      <c r="B44" s="1313" t="s">
        <v>593</v>
      </c>
      <c r="C44" s="1315"/>
      <c r="D44" s="1307"/>
      <c r="E44" s="1309"/>
    </row>
    <row r="45" spans="1:5" ht="13.5" thickBot="1">
      <c r="A45" s="531"/>
      <c r="B45" s="1314"/>
      <c r="C45" s="1316"/>
      <c r="D45" s="1308"/>
      <c r="E45" s="1310"/>
    </row>
    <row r="46" spans="1:5" ht="13.5" thickBot="1">
      <c r="A46" s="528" t="s">
        <v>409</v>
      </c>
      <c r="B46" s="529" t="s">
        <v>594</v>
      </c>
      <c r="C46" s="536"/>
      <c r="D46" s="546"/>
      <c r="E46" s="547"/>
    </row>
  </sheetData>
  <sheetProtection/>
  <mergeCells count="7">
    <mergeCell ref="D44:D45"/>
    <mergeCell ref="E44:E45"/>
    <mergeCell ref="B1:E1"/>
    <mergeCell ref="A3:E3"/>
    <mergeCell ref="A4:E4"/>
    <mergeCell ref="B44:B45"/>
    <mergeCell ref="C44:C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4">
      <selection activeCell="A7" sqref="A7:D7"/>
    </sheetView>
  </sheetViews>
  <sheetFormatPr defaultColWidth="9.00390625" defaultRowHeight="12.75"/>
  <cols>
    <col min="1" max="1" width="49.375" style="627" customWidth="1"/>
    <col min="2" max="2" width="10.125" style="627" customWidth="1"/>
    <col min="3" max="3" width="10.875" style="627" customWidth="1"/>
    <col min="4" max="4" width="10.00390625" style="627" customWidth="1"/>
    <col min="5" max="16384" width="9.125" style="627" customWidth="1"/>
  </cols>
  <sheetData>
    <row r="1" spans="3:4" ht="12.75">
      <c r="C1" s="1323" t="s">
        <v>5</v>
      </c>
      <c r="D1" s="1323"/>
    </row>
    <row r="2" spans="3:4" ht="12.75">
      <c r="C2" s="628"/>
      <c r="D2" s="628"/>
    </row>
    <row r="3" spans="3:4" ht="12.75">
      <c r="C3" s="628"/>
      <c r="D3" s="628"/>
    </row>
    <row r="4" spans="3:4" ht="12.75">
      <c r="C4" s="628"/>
      <c r="D4" s="628"/>
    </row>
    <row r="5" spans="3:4" ht="12.75">
      <c r="C5" s="628"/>
      <c r="D5" s="628"/>
    </row>
    <row r="7" spans="1:4" ht="9.75" customHeight="1">
      <c r="A7" s="1324" t="s">
        <v>744</v>
      </c>
      <c r="B7" s="1324"/>
      <c r="C7" s="1324"/>
      <c r="D7" s="1324"/>
    </row>
    <row r="8" spans="1:4" ht="12.75">
      <c r="A8" s="1324" t="s">
        <v>6</v>
      </c>
      <c r="B8" s="1324"/>
      <c r="C8" s="1324"/>
      <c r="D8" s="1324"/>
    </row>
    <row r="13" ht="13.5" thickBot="1"/>
    <row r="14" spans="1:4" ht="13.5" thickTop="1">
      <c r="A14" s="629" t="s">
        <v>0</v>
      </c>
      <c r="B14" s="1317" t="s">
        <v>2</v>
      </c>
      <c r="C14" s="1319" t="s">
        <v>3</v>
      </c>
      <c r="D14" s="1321" t="s">
        <v>4</v>
      </c>
    </row>
    <row r="15" spans="1:4" ht="12.75">
      <c r="A15" s="630"/>
      <c r="B15" s="1318"/>
      <c r="C15" s="1320"/>
      <c r="D15" s="1322"/>
    </row>
    <row r="16" spans="1:4" ht="12.75">
      <c r="A16" s="630"/>
      <c r="B16" s="631"/>
      <c r="C16" s="632"/>
      <c r="D16" s="633"/>
    </row>
    <row r="17" spans="1:4" ht="12.75">
      <c r="A17" s="634" t="s">
        <v>1</v>
      </c>
      <c r="B17" s="635">
        <v>57</v>
      </c>
      <c r="C17" s="635">
        <v>54</v>
      </c>
      <c r="D17" s="652">
        <f>C17/B17*100</f>
        <v>94.73684210526315</v>
      </c>
    </row>
    <row r="18" spans="1:4" ht="12.75">
      <c r="A18" s="636" t="s">
        <v>8</v>
      </c>
      <c r="B18" s="635">
        <v>31</v>
      </c>
      <c r="C18" s="635">
        <v>29</v>
      </c>
      <c r="D18" s="637">
        <f aca="true" t="shared" si="0" ref="D18:D25">C18/B18*100</f>
        <v>93.54838709677419</v>
      </c>
    </row>
    <row r="19" spans="1:4" ht="12.75">
      <c r="A19" s="634" t="s">
        <v>7</v>
      </c>
      <c r="B19" s="635">
        <v>69.5</v>
      </c>
      <c r="C19" s="635">
        <v>67.5</v>
      </c>
      <c r="D19" s="637">
        <f t="shared" si="0"/>
        <v>97.12230215827337</v>
      </c>
    </row>
    <row r="20" spans="1:4" ht="12.75">
      <c r="A20" s="634" t="s">
        <v>647</v>
      </c>
      <c r="B20" s="635">
        <v>110</v>
      </c>
      <c r="C20" s="635">
        <v>102</v>
      </c>
      <c r="D20" s="637">
        <f t="shared" si="0"/>
        <v>92.72727272727272</v>
      </c>
    </row>
    <row r="21" spans="1:4" ht="12.75">
      <c r="A21" s="634" t="s">
        <v>327</v>
      </c>
      <c r="B21" s="635">
        <v>104</v>
      </c>
      <c r="C21" s="635">
        <v>101</v>
      </c>
      <c r="D21" s="637">
        <f t="shared" si="0"/>
        <v>97.11538461538461</v>
      </c>
    </row>
    <row r="22" spans="1:4" ht="12.75">
      <c r="A22" s="630"/>
      <c r="B22" s="635"/>
      <c r="C22" s="635"/>
      <c r="D22" s="637"/>
    </row>
    <row r="23" spans="1:4" ht="12.75">
      <c r="A23" s="641" t="s">
        <v>167</v>
      </c>
      <c r="B23" s="642">
        <v>340.5</v>
      </c>
      <c r="C23" s="642">
        <f>SUM(C17:C22)-C18</f>
        <v>324.5</v>
      </c>
      <c r="D23" s="643">
        <f t="shared" si="0"/>
        <v>95.30102790014683</v>
      </c>
    </row>
    <row r="24" spans="1:4" ht="12.75">
      <c r="A24" s="636" t="s">
        <v>9</v>
      </c>
      <c r="B24" s="635">
        <v>31</v>
      </c>
      <c r="C24" s="635">
        <v>29</v>
      </c>
      <c r="D24" s="637">
        <f t="shared" si="0"/>
        <v>93.54838709677419</v>
      </c>
    </row>
    <row r="25" spans="1:4" ht="12.75">
      <c r="A25" s="634" t="s">
        <v>10</v>
      </c>
      <c r="B25" s="635">
        <v>309.5</v>
      </c>
      <c r="C25" s="635">
        <v>295.5</v>
      </c>
      <c r="D25" s="637">
        <f t="shared" si="0"/>
        <v>95.47657512116317</v>
      </c>
    </row>
    <row r="26" spans="1:4" ht="13.5" thickBot="1">
      <c r="A26" s="638"/>
      <c r="B26" s="639"/>
      <c r="C26" s="639"/>
      <c r="D26" s="640"/>
    </row>
    <row r="27" ht="13.5" thickTop="1"/>
  </sheetData>
  <sheetProtection/>
  <mergeCells count="6">
    <mergeCell ref="B14:B15"/>
    <mergeCell ref="C14:C15"/>
    <mergeCell ref="D14:D15"/>
    <mergeCell ref="C1:D1"/>
    <mergeCell ref="A7:D7"/>
    <mergeCell ref="A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4" sqref="A4:H4"/>
    </sheetView>
  </sheetViews>
  <sheetFormatPr defaultColWidth="9.00390625" defaultRowHeight="12.75"/>
  <cols>
    <col min="1" max="1" width="3.75390625" style="1" customWidth="1"/>
    <col min="2" max="3" width="9.125" style="1" customWidth="1"/>
    <col min="4" max="4" width="12.875" style="1" customWidth="1"/>
    <col min="5" max="5" width="15.00390625" style="1" customWidth="1"/>
    <col min="6" max="7" width="12.25390625" style="1" customWidth="1"/>
    <col min="8" max="8" width="10.75390625" style="1" customWidth="1"/>
    <col min="9" max="16384" width="9.125" style="1" customWidth="1"/>
  </cols>
  <sheetData>
    <row r="1" spans="6:8" ht="12.75">
      <c r="F1" s="742" t="s">
        <v>450</v>
      </c>
      <c r="G1" s="742"/>
      <c r="H1" s="742"/>
    </row>
    <row r="2" spans="6:8" ht="12.75">
      <c r="F2" s="2"/>
      <c r="G2" s="2"/>
      <c r="H2" s="2"/>
    </row>
    <row r="3" ht="12.75">
      <c r="H3" s="3"/>
    </row>
    <row r="4" spans="1:8" ht="12.75">
      <c r="A4" s="784" t="s">
        <v>744</v>
      </c>
      <c r="B4" s="784"/>
      <c r="C4" s="784"/>
      <c r="D4" s="784"/>
      <c r="E4" s="784"/>
      <c r="F4" s="784"/>
      <c r="G4" s="784"/>
      <c r="H4" s="784"/>
    </row>
    <row r="5" spans="1:8" ht="29.25" customHeight="1">
      <c r="A5" s="785" t="s">
        <v>627</v>
      </c>
      <c r="B5" s="784"/>
      <c r="C5" s="784"/>
      <c r="D5" s="784"/>
      <c r="E5" s="784"/>
      <c r="F5" s="784"/>
      <c r="G5" s="784"/>
      <c r="H5" s="784"/>
    </row>
    <row r="6" spans="1:8" ht="12.75">
      <c r="A6" s="4"/>
      <c r="B6" s="4"/>
      <c r="C6" s="4"/>
      <c r="D6" s="4"/>
      <c r="E6" s="4"/>
      <c r="F6" s="4"/>
      <c r="G6" s="4"/>
      <c r="H6" s="4"/>
    </row>
    <row r="7" spans="6:8" ht="13.5" thickBot="1">
      <c r="F7" s="783" t="s">
        <v>31</v>
      </c>
      <c r="G7" s="783"/>
      <c r="H7" s="783"/>
    </row>
    <row r="8" spans="1:8" ht="13.5" customHeight="1" thickTop="1">
      <c r="A8" s="775" t="s">
        <v>32</v>
      </c>
      <c r="B8" s="777" t="s">
        <v>33</v>
      </c>
      <c r="C8" s="777"/>
      <c r="D8" s="777"/>
      <c r="E8" s="777"/>
      <c r="F8" s="790" t="s">
        <v>495</v>
      </c>
      <c r="G8" s="790" t="s">
        <v>595</v>
      </c>
      <c r="H8" s="700" t="s">
        <v>463</v>
      </c>
    </row>
    <row r="9" spans="1:8" ht="13.5" thickBot="1">
      <c r="A9" s="776"/>
      <c r="B9" s="778"/>
      <c r="C9" s="778"/>
      <c r="D9" s="778"/>
      <c r="E9" s="778"/>
      <c r="F9" s="791"/>
      <c r="G9" s="791"/>
      <c r="H9" s="701"/>
    </row>
    <row r="10" spans="1:8" ht="16.5" customHeight="1" thickBot="1">
      <c r="A10" s="5"/>
      <c r="B10" s="753" t="s">
        <v>34</v>
      </c>
      <c r="C10" s="753"/>
      <c r="D10" s="753"/>
      <c r="E10" s="753"/>
      <c r="F10" s="228"/>
      <c r="G10" s="228"/>
      <c r="H10" s="6"/>
    </row>
    <row r="11" spans="1:8" ht="16.5" customHeight="1">
      <c r="A11" s="7" t="s">
        <v>114</v>
      </c>
      <c r="B11" s="782" t="s">
        <v>35</v>
      </c>
      <c r="C11" s="782"/>
      <c r="D11" s="782"/>
      <c r="E11" s="782"/>
      <c r="F11" s="199">
        <v>1182937</v>
      </c>
      <c r="G11" s="199">
        <v>675232</v>
      </c>
      <c r="H11" s="199">
        <f aca="true" t="shared" si="0" ref="H11:H16">G11/F11*100</f>
        <v>57.08097726252539</v>
      </c>
    </row>
    <row r="12" spans="1:8" ht="12.75">
      <c r="A12" s="8" t="s">
        <v>115</v>
      </c>
      <c r="B12" s="754" t="s">
        <v>48</v>
      </c>
      <c r="C12" s="755"/>
      <c r="D12" s="755"/>
      <c r="E12" s="756"/>
      <c r="F12" s="200">
        <v>138546</v>
      </c>
      <c r="G12" s="200">
        <v>640583</v>
      </c>
      <c r="H12" s="200">
        <f t="shared" si="0"/>
        <v>462.3612374229498</v>
      </c>
    </row>
    <row r="13" spans="1:8" ht="12.75" customHeight="1">
      <c r="A13" s="9" t="s">
        <v>116</v>
      </c>
      <c r="B13" s="779" t="s">
        <v>61</v>
      </c>
      <c r="C13" s="780"/>
      <c r="D13" s="780"/>
      <c r="E13" s="781"/>
      <c r="F13" s="200">
        <v>26494</v>
      </c>
      <c r="G13" s="200">
        <v>10000</v>
      </c>
      <c r="H13" s="200">
        <f t="shared" si="0"/>
        <v>37.74439495734883</v>
      </c>
    </row>
    <row r="14" spans="1:8" ht="12.75">
      <c r="A14" s="10" t="s">
        <v>117</v>
      </c>
      <c r="B14" s="754" t="s">
        <v>309</v>
      </c>
      <c r="C14" s="755"/>
      <c r="D14" s="755"/>
      <c r="E14" s="756"/>
      <c r="F14" s="200">
        <v>8050</v>
      </c>
      <c r="G14" s="200">
        <v>8031</v>
      </c>
      <c r="H14" s="200">
        <f t="shared" si="0"/>
        <v>99.76397515527951</v>
      </c>
    </row>
    <row r="15" spans="1:8" ht="12.75">
      <c r="A15" s="10" t="s">
        <v>118</v>
      </c>
      <c r="B15" s="754" t="s">
        <v>310</v>
      </c>
      <c r="C15" s="755"/>
      <c r="D15" s="755"/>
      <c r="E15" s="756"/>
      <c r="F15" s="200">
        <v>533490</v>
      </c>
      <c r="G15" s="200">
        <v>375787</v>
      </c>
      <c r="H15" s="200">
        <f t="shared" si="0"/>
        <v>70.4393709347879</v>
      </c>
    </row>
    <row r="16" spans="1:8" ht="12.75" customHeight="1">
      <c r="A16" s="11" t="s">
        <v>120</v>
      </c>
      <c r="B16" s="772" t="s">
        <v>119</v>
      </c>
      <c r="C16" s="773"/>
      <c r="D16" s="773"/>
      <c r="E16" s="774"/>
      <c r="F16" s="786">
        <v>3900</v>
      </c>
      <c r="G16" s="786">
        <v>3000</v>
      </c>
      <c r="H16" s="788">
        <f t="shared" si="0"/>
        <v>76.92307692307693</v>
      </c>
    </row>
    <row r="17" spans="1:8" ht="13.5" customHeight="1">
      <c r="A17" s="12"/>
      <c r="B17" s="759" t="s">
        <v>74</v>
      </c>
      <c r="C17" s="760"/>
      <c r="D17" s="760"/>
      <c r="E17" s="761"/>
      <c r="F17" s="787"/>
      <c r="G17" s="787"/>
      <c r="H17" s="789"/>
    </row>
    <row r="18" spans="1:8" ht="12.75">
      <c r="A18" s="10" t="s">
        <v>123</v>
      </c>
      <c r="B18" s="754" t="s">
        <v>479</v>
      </c>
      <c r="C18" s="755"/>
      <c r="D18" s="755"/>
      <c r="E18" s="756"/>
      <c r="F18" s="200">
        <v>3630</v>
      </c>
      <c r="G18" s="200">
        <v>0</v>
      </c>
      <c r="H18" s="200">
        <f>G18/F18*100</f>
        <v>0</v>
      </c>
    </row>
    <row r="19" spans="1:8" ht="12.75">
      <c r="A19" s="10"/>
      <c r="B19" s="763" t="s">
        <v>121</v>
      </c>
      <c r="C19" s="764"/>
      <c r="D19" s="764"/>
      <c r="E19" s="765"/>
      <c r="F19" s="465">
        <f>SUM(F11:F18)</f>
        <v>1897047</v>
      </c>
      <c r="G19" s="465">
        <f>SUM(G11:G18)</f>
        <v>1712633</v>
      </c>
      <c r="H19" s="465">
        <f>G19/F19*100</f>
        <v>90.27889135060965</v>
      </c>
    </row>
    <row r="20" spans="1:8" ht="12.75">
      <c r="A20" s="10"/>
      <c r="B20" s="766" t="s">
        <v>122</v>
      </c>
      <c r="C20" s="767"/>
      <c r="D20" s="767"/>
      <c r="E20" s="768"/>
      <c r="F20" s="200">
        <v>186141</v>
      </c>
      <c r="G20" s="200">
        <v>230000</v>
      </c>
      <c r="H20" s="200">
        <f>G20/F20*100</f>
        <v>123.56224582440194</v>
      </c>
    </row>
    <row r="21" spans="1:8" ht="12.75">
      <c r="A21" s="9" t="s">
        <v>311</v>
      </c>
      <c r="B21" s="766" t="s">
        <v>124</v>
      </c>
      <c r="C21" s="770"/>
      <c r="D21" s="770"/>
      <c r="E21" s="771"/>
      <c r="F21" s="200">
        <v>143831</v>
      </c>
      <c r="G21" s="200">
        <v>96798</v>
      </c>
      <c r="H21" s="200">
        <f>G21/F21*100</f>
        <v>67.29981714651223</v>
      </c>
    </row>
    <row r="22" spans="1:8" ht="13.5" thickBot="1">
      <c r="A22" s="9"/>
      <c r="B22" s="769" t="s">
        <v>88</v>
      </c>
      <c r="C22" s="769"/>
      <c r="D22" s="769"/>
      <c r="E22" s="769"/>
      <c r="F22" s="204">
        <f>F19+F20+F21</f>
        <v>2227019</v>
      </c>
      <c r="G22" s="204">
        <f>G19+G20+G21</f>
        <v>2039431</v>
      </c>
      <c r="H22" s="413">
        <f>G22/F22*100</f>
        <v>91.57672206658317</v>
      </c>
    </row>
    <row r="23" spans="1:8" ht="13.5" thickBot="1">
      <c r="A23" s="13"/>
      <c r="B23" s="753" t="s">
        <v>89</v>
      </c>
      <c r="C23" s="753"/>
      <c r="D23" s="753"/>
      <c r="E23" s="753"/>
      <c r="F23" s="203"/>
      <c r="G23" s="203"/>
      <c r="H23" s="203"/>
    </row>
    <row r="24" spans="1:8" ht="12.75">
      <c r="A24" s="15" t="s">
        <v>114</v>
      </c>
      <c r="B24" s="762" t="s">
        <v>125</v>
      </c>
      <c r="C24" s="762"/>
      <c r="D24" s="762"/>
      <c r="E24" s="762"/>
      <c r="F24" s="202">
        <v>1525053</v>
      </c>
      <c r="G24" s="202">
        <v>1384224</v>
      </c>
      <c r="H24" s="202">
        <f>G24/F24*100</f>
        <v>90.76563240752944</v>
      </c>
    </row>
    <row r="25" spans="1:8" ht="12.75">
      <c r="A25" s="8" t="s">
        <v>115</v>
      </c>
      <c r="B25" s="750" t="s">
        <v>126</v>
      </c>
      <c r="C25" s="750"/>
      <c r="D25" s="750"/>
      <c r="E25" s="750"/>
      <c r="F25" s="200">
        <v>665092</v>
      </c>
      <c r="G25" s="200">
        <v>461633</v>
      </c>
      <c r="H25" s="202">
        <f>G25/F25*100</f>
        <v>69.40889380717255</v>
      </c>
    </row>
    <row r="26" spans="1:8" ht="12.75">
      <c r="A26" s="8" t="s">
        <v>116</v>
      </c>
      <c r="B26" s="750" t="s">
        <v>127</v>
      </c>
      <c r="C26" s="750"/>
      <c r="D26" s="750"/>
      <c r="E26" s="750"/>
      <c r="F26" s="200">
        <v>2200</v>
      </c>
      <c r="G26" s="200">
        <v>1000</v>
      </c>
      <c r="H26" s="202">
        <f>G26/F26*100</f>
        <v>45.45454545454545</v>
      </c>
    </row>
    <row r="27" spans="1:8" ht="12.75">
      <c r="A27" s="16" t="s">
        <v>117</v>
      </c>
      <c r="B27" s="752" t="s">
        <v>128</v>
      </c>
      <c r="C27" s="752"/>
      <c r="D27" s="752"/>
      <c r="E27" s="752"/>
      <c r="F27" s="200">
        <v>25000</v>
      </c>
      <c r="G27" s="200">
        <v>0</v>
      </c>
      <c r="H27" s="202">
        <f>G27/F27*100</f>
        <v>0</v>
      </c>
    </row>
    <row r="28" spans="1:8" ht="12.75">
      <c r="A28" s="16"/>
      <c r="B28" s="747" t="s">
        <v>110</v>
      </c>
      <c r="C28" s="748"/>
      <c r="D28" s="748"/>
      <c r="E28" s="749"/>
      <c r="F28" s="200">
        <v>25000</v>
      </c>
      <c r="G28" s="200">
        <v>0</v>
      </c>
      <c r="H28" s="202">
        <f>G28/F28*100</f>
        <v>0</v>
      </c>
    </row>
    <row r="29" spans="1:8" ht="12.75">
      <c r="A29" s="17"/>
      <c r="B29" s="747" t="s">
        <v>138</v>
      </c>
      <c r="C29" s="757"/>
      <c r="D29" s="757"/>
      <c r="E29" s="758"/>
      <c r="F29" s="200">
        <v>0</v>
      </c>
      <c r="G29" s="200">
        <v>0</v>
      </c>
      <c r="H29" s="202">
        <v>0</v>
      </c>
    </row>
    <row r="30" spans="1:8" ht="12.75">
      <c r="A30" s="8"/>
      <c r="B30" s="751" t="s">
        <v>129</v>
      </c>
      <c r="C30" s="751"/>
      <c r="D30" s="751"/>
      <c r="E30" s="751"/>
      <c r="F30" s="465">
        <f>SUM(F24:F27)</f>
        <v>2217345</v>
      </c>
      <c r="G30" s="465">
        <f>SUM(G24:G27)</f>
        <v>1846857</v>
      </c>
      <c r="H30" s="465">
        <f>G30/F30*100</f>
        <v>83.2913687315235</v>
      </c>
    </row>
    <row r="31" spans="1:8" ht="13.5" customHeight="1">
      <c r="A31" s="8" t="s">
        <v>118</v>
      </c>
      <c r="B31" s="750" t="s">
        <v>130</v>
      </c>
      <c r="C31" s="750"/>
      <c r="D31" s="750"/>
      <c r="E31" s="750"/>
      <c r="F31" s="200">
        <v>0</v>
      </c>
      <c r="G31" s="200">
        <v>182900</v>
      </c>
      <c r="H31" s="200">
        <v>0</v>
      </c>
    </row>
    <row r="32" spans="1:8" ht="12.75">
      <c r="A32" s="8" t="s">
        <v>120</v>
      </c>
      <c r="B32" s="750" t="s">
        <v>131</v>
      </c>
      <c r="C32" s="750"/>
      <c r="D32" s="750"/>
      <c r="E32" s="750"/>
      <c r="F32" s="200">
        <v>9674</v>
      </c>
      <c r="G32" s="200">
        <v>9674</v>
      </c>
      <c r="H32" s="200">
        <f>G32/F32*100</f>
        <v>100</v>
      </c>
    </row>
    <row r="33" spans="1:8" ht="13.5" thickBot="1">
      <c r="A33" s="18"/>
      <c r="B33" s="746" t="s">
        <v>112</v>
      </c>
      <c r="C33" s="746"/>
      <c r="D33" s="746"/>
      <c r="E33" s="746"/>
      <c r="F33" s="205">
        <f>SUM(F30:F32)</f>
        <v>2227019</v>
      </c>
      <c r="G33" s="205">
        <f>SUM(G30:G32)</f>
        <v>2039431</v>
      </c>
      <c r="H33" s="205">
        <f>G33/F33*100</f>
        <v>91.57672206658317</v>
      </c>
    </row>
    <row r="34" spans="1:8" ht="13.5" thickTop="1">
      <c r="A34" s="19"/>
      <c r="B34" s="19"/>
      <c r="C34" s="19"/>
      <c r="D34" s="19"/>
      <c r="E34" s="19"/>
      <c r="F34" s="19"/>
      <c r="G34" s="19"/>
      <c r="H34" s="19"/>
    </row>
    <row r="37" ht="12.75">
      <c r="H37" s="14"/>
    </row>
    <row r="38" ht="12.75">
      <c r="H38" s="14"/>
    </row>
    <row r="48" ht="18" customHeight="1"/>
    <row r="63" ht="18" customHeight="1"/>
    <row r="64" ht="12.75" customHeight="1"/>
    <row r="67" ht="15" customHeight="1"/>
  </sheetData>
  <sheetProtection/>
  <mergeCells count="36">
    <mergeCell ref="F1:H1"/>
    <mergeCell ref="F7:H7"/>
    <mergeCell ref="A4:H4"/>
    <mergeCell ref="A5:H5"/>
    <mergeCell ref="F16:F17"/>
    <mergeCell ref="H16:H17"/>
    <mergeCell ref="F8:F9"/>
    <mergeCell ref="H8:H9"/>
    <mergeCell ref="G8:G9"/>
    <mergeCell ref="G16:G17"/>
    <mergeCell ref="B16:E16"/>
    <mergeCell ref="B15:E15"/>
    <mergeCell ref="A8:A9"/>
    <mergeCell ref="B8:E9"/>
    <mergeCell ref="B12:E12"/>
    <mergeCell ref="B13:E13"/>
    <mergeCell ref="B10:E10"/>
    <mergeCell ref="B11:E11"/>
    <mergeCell ref="B23:E23"/>
    <mergeCell ref="B14:E14"/>
    <mergeCell ref="B29:E29"/>
    <mergeCell ref="B17:E17"/>
    <mergeCell ref="B18:E18"/>
    <mergeCell ref="B24:E24"/>
    <mergeCell ref="B19:E19"/>
    <mergeCell ref="B20:E20"/>
    <mergeCell ref="B22:E22"/>
    <mergeCell ref="B21:E21"/>
    <mergeCell ref="B33:E33"/>
    <mergeCell ref="B28:E28"/>
    <mergeCell ref="B25:E25"/>
    <mergeCell ref="B32:E32"/>
    <mergeCell ref="B30:E30"/>
    <mergeCell ref="B31:E31"/>
    <mergeCell ref="B26:E26"/>
    <mergeCell ref="B27:E27"/>
  </mergeCells>
  <printOptions/>
  <pageMargins left="0.69" right="0.29" top="0.984251968503937" bottom="0.98425196850393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"/>
  <sheetViews>
    <sheetView zoomScaleSheetLayoutView="100" zoomScalePageLayoutView="0" workbookViewId="0" topLeftCell="A1">
      <selection activeCell="A4" sqref="A4:H4"/>
    </sheetView>
  </sheetViews>
  <sheetFormatPr defaultColWidth="9.00390625" defaultRowHeight="12.75"/>
  <cols>
    <col min="1" max="1" width="3.75390625" style="48" customWidth="1"/>
    <col min="2" max="4" width="9.125" style="48" customWidth="1"/>
    <col min="5" max="5" width="14.75390625" style="48" customWidth="1"/>
    <col min="6" max="7" width="11.625" style="48" customWidth="1"/>
    <col min="8" max="8" width="13.75390625" style="48" bestFit="1" customWidth="1"/>
    <col min="9" max="16384" width="9.125" style="48" customWidth="1"/>
  </cols>
  <sheetData>
    <row r="1" spans="1:9" ht="12.75">
      <c r="A1" s="45"/>
      <c r="B1" s="45"/>
      <c r="C1" s="45"/>
      <c r="D1" s="45"/>
      <c r="E1" s="800" t="s">
        <v>134</v>
      </c>
      <c r="F1" s="800"/>
      <c r="G1" s="800"/>
      <c r="H1" s="800"/>
      <c r="I1" s="47"/>
    </row>
    <row r="2" spans="1:9" ht="12.75">
      <c r="A2" s="45"/>
      <c r="B2" s="45"/>
      <c r="C2" s="45"/>
      <c r="D2" s="45"/>
      <c r="E2" s="46"/>
      <c r="F2" s="46"/>
      <c r="G2" s="46"/>
      <c r="H2" s="46"/>
      <c r="I2" s="47"/>
    </row>
    <row r="3" spans="1:9" ht="12.75">
      <c r="A3" s="45"/>
      <c r="B3" s="45"/>
      <c r="C3" s="45"/>
      <c r="D3" s="45"/>
      <c r="E3" s="45"/>
      <c r="F3" s="45"/>
      <c r="G3" s="45"/>
      <c r="H3" s="49"/>
      <c r="I3" s="50"/>
    </row>
    <row r="4" spans="1:9" ht="12.75">
      <c r="A4" s="801" t="s">
        <v>744</v>
      </c>
      <c r="B4" s="801"/>
      <c r="C4" s="801"/>
      <c r="D4" s="801"/>
      <c r="E4" s="801"/>
      <c r="F4" s="801"/>
      <c r="G4" s="801"/>
      <c r="H4" s="801"/>
      <c r="I4" s="52"/>
    </row>
    <row r="5" spans="1:9" ht="16.5" customHeight="1">
      <c r="A5" s="801" t="s">
        <v>628</v>
      </c>
      <c r="B5" s="801"/>
      <c r="C5" s="801"/>
      <c r="D5" s="801"/>
      <c r="E5" s="801"/>
      <c r="F5" s="801"/>
      <c r="G5" s="801"/>
      <c r="H5" s="801"/>
      <c r="I5" s="52"/>
    </row>
    <row r="6" spans="1:8" ht="12.75">
      <c r="A6" s="45"/>
      <c r="B6" s="45"/>
      <c r="C6" s="51"/>
      <c r="D6" s="51"/>
      <c r="E6" s="51"/>
      <c r="F6" s="51"/>
      <c r="G6" s="51"/>
      <c r="H6" s="51"/>
    </row>
    <row r="7" spans="1:8" ht="13.5" thickBot="1">
      <c r="A7" s="45"/>
      <c r="B7" s="45"/>
      <c r="C7" s="45"/>
      <c r="D7" s="45"/>
      <c r="E7" s="45"/>
      <c r="F7" s="806" t="s">
        <v>31</v>
      </c>
      <c r="G7" s="806"/>
      <c r="H7" s="806"/>
    </row>
    <row r="8" spans="1:8" ht="18" customHeight="1" thickTop="1">
      <c r="A8" s="802" t="s">
        <v>32</v>
      </c>
      <c r="B8" s="804" t="s">
        <v>33</v>
      </c>
      <c r="C8" s="804"/>
      <c r="D8" s="804"/>
      <c r="E8" s="804"/>
      <c r="F8" s="794" t="s">
        <v>495</v>
      </c>
      <c r="G8" s="794" t="s">
        <v>595</v>
      </c>
      <c r="H8" s="700" t="s">
        <v>467</v>
      </c>
    </row>
    <row r="9" spans="1:8" ht="18" customHeight="1">
      <c r="A9" s="803"/>
      <c r="B9" s="805"/>
      <c r="C9" s="805"/>
      <c r="D9" s="805"/>
      <c r="E9" s="805"/>
      <c r="F9" s="699"/>
      <c r="G9" s="699"/>
      <c r="H9" s="701"/>
    </row>
    <row r="10" spans="1:8" ht="15" customHeight="1">
      <c r="A10" s="53"/>
      <c r="B10" s="793" t="s">
        <v>34</v>
      </c>
      <c r="C10" s="793"/>
      <c r="D10" s="793"/>
      <c r="E10" s="793"/>
      <c r="F10" s="232"/>
      <c r="G10" s="232"/>
      <c r="H10" s="54"/>
    </row>
    <row r="11" spans="1:8" ht="15" customHeight="1">
      <c r="A11" s="53"/>
      <c r="B11" s="793" t="s">
        <v>35</v>
      </c>
      <c r="C11" s="793"/>
      <c r="D11" s="793"/>
      <c r="E11" s="793"/>
      <c r="F11" s="232"/>
      <c r="G11" s="232"/>
      <c r="H11" s="54"/>
    </row>
    <row r="12" spans="1:8" ht="12.75" customHeight="1">
      <c r="A12" s="55" t="s">
        <v>36</v>
      </c>
      <c r="B12" s="799" t="s">
        <v>37</v>
      </c>
      <c r="C12" s="799"/>
      <c r="D12" s="799"/>
      <c r="E12" s="799"/>
      <c r="F12" s="233">
        <v>286784</v>
      </c>
      <c r="G12" s="233">
        <v>297016</v>
      </c>
      <c r="H12" s="400">
        <f>G12/F12*100</f>
        <v>103.56784199955366</v>
      </c>
    </row>
    <row r="13" spans="1:8" ht="12.75" customHeight="1">
      <c r="A13" s="56" t="s">
        <v>38</v>
      </c>
      <c r="B13" s="807" t="s">
        <v>39</v>
      </c>
      <c r="C13" s="807"/>
      <c r="D13" s="807"/>
      <c r="E13" s="807"/>
      <c r="F13" s="234">
        <f>SUM(F14:F17)</f>
        <v>349666</v>
      </c>
      <c r="G13" s="234">
        <f>SUM(G14:G17)</f>
        <v>354260</v>
      </c>
      <c r="H13" s="439">
        <f>G13/F13*100</f>
        <v>101.31382519318434</v>
      </c>
    </row>
    <row r="14" spans="1:8" ht="12.75" customHeight="1">
      <c r="A14" s="57" t="s">
        <v>40</v>
      </c>
      <c r="B14" s="792" t="s">
        <v>41</v>
      </c>
      <c r="C14" s="792"/>
      <c r="D14" s="792"/>
      <c r="E14" s="792"/>
      <c r="F14" s="235">
        <v>0</v>
      </c>
      <c r="G14" s="235">
        <v>0</v>
      </c>
      <c r="H14" s="440">
        <v>0</v>
      </c>
    </row>
    <row r="15" spans="1:8" ht="12.75" customHeight="1">
      <c r="A15" s="57" t="s">
        <v>42</v>
      </c>
      <c r="B15" s="792" t="s">
        <v>43</v>
      </c>
      <c r="C15" s="792"/>
      <c r="D15" s="792"/>
      <c r="E15" s="792"/>
      <c r="F15" s="235">
        <v>35000</v>
      </c>
      <c r="G15" s="235">
        <v>50000</v>
      </c>
      <c r="H15" s="440">
        <f>G15/F15*100</f>
        <v>142.85714285714286</v>
      </c>
    </row>
    <row r="16" spans="1:8" ht="12.75" customHeight="1">
      <c r="A16" s="57" t="s">
        <v>44</v>
      </c>
      <c r="B16" s="792" t="s">
        <v>45</v>
      </c>
      <c r="C16" s="792"/>
      <c r="D16" s="792"/>
      <c r="E16" s="792"/>
      <c r="F16" s="235">
        <v>310296</v>
      </c>
      <c r="G16" s="235">
        <v>299960</v>
      </c>
      <c r="H16" s="440">
        <f>G16/F16*100</f>
        <v>96.66898703173744</v>
      </c>
    </row>
    <row r="17" spans="1:8" ht="12.75">
      <c r="A17" s="58" t="s">
        <v>46</v>
      </c>
      <c r="B17" s="795" t="s">
        <v>47</v>
      </c>
      <c r="C17" s="795"/>
      <c r="D17" s="795"/>
      <c r="E17" s="795"/>
      <c r="F17" s="236">
        <v>4370</v>
      </c>
      <c r="G17" s="236">
        <v>4300</v>
      </c>
      <c r="H17" s="441">
        <f>G17/F17*100</f>
        <v>98.39816933638444</v>
      </c>
    </row>
    <row r="18" spans="1:8" ht="12.75">
      <c r="A18" s="59"/>
      <c r="B18" s="796" t="s">
        <v>48</v>
      </c>
      <c r="C18" s="797"/>
      <c r="D18" s="797"/>
      <c r="E18" s="798"/>
      <c r="F18" s="237"/>
      <c r="G18" s="237"/>
      <c r="H18" s="400"/>
    </row>
    <row r="19" spans="1:9" ht="12.75" customHeight="1">
      <c r="A19" s="60" t="s">
        <v>49</v>
      </c>
      <c r="B19" s="799" t="s">
        <v>50</v>
      </c>
      <c r="C19" s="799"/>
      <c r="D19" s="799"/>
      <c r="E19" s="799"/>
      <c r="F19" s="233">
        <f>SUM(F20:F22)</f>
        <v>654487</v>
      </c>
      <c r="G19" s="233">
        <f>SUM(G20:G22)</f>
        <v>640583</v>
      </c>
      <c r="H19" s="400">
        <f>G19/F19*100</f>
        <v>97.8755880559889</v>
      </c>
      <c r="I19" s="61"/>
    </row>
    <row r="20" spans="1:9" ht="12.75">
      <c r="A20" s="57" t="s">
        <v>51</v>
      </c>
      <c r="B20" s="792" t="s">
        <v>52</v>
      </c>
      <c r="C20" s="792"/>
      <c r="D20" s="792"/>
      <c r="E20" s="792"/>
      <c r="F20" s="235">
        <v>515941</v>
      </c>
      <c r="G20" s="235">
        <v>522003</v>
      </c>
      <c r="H20" s="440">
        <v>0</v>
      </c>
      <c r="I20" s="61"/>
    </row>
    <row r="21" spans="1:9" ht="12.75">
      <c r="A21" s="57" t="s">
        <v>53</v>
      </c>
      <c r="B21" s="792" t="s">
        <v>54</v>
      </c>
      <c r="C21" s="792"/>
      <c r="D21" s="792"/>
      <c r="E21" s="792"/>
      <c r="F21" s="235">
        <v>571</v>
      </c>
      <c r="G21" s="235">
        <v>0</v>
      </c>
      <c r="H21" s="440">
        <f>G21/F21*100</f>
        <v>0</v>
      </c>
      <c r="I21" s="61"/>
    </row>
    <row r="22" spans="1:9" ht="12.75">
      <c r="A22" s="57" t="s">
        <v>55</v>
      </c>
      <c r="B22" s="818" t="s">
        <v>58</v>
      </c>
      <c r="C22" s="836"/>
      <c r="D22" s="836"/>
      <c r="E22" s="837"/>
      <c r="F22" s="238">
        <v>137975</v>
      </c>
      <c r="G22" s="238">
        <v>118580</v>
      </c>
      <c r="H22" s="441">
        <f>G22/F22*100</f>
        <v>85.94310563507882</v>
      </c>
      <c r="I22" s="61"/>
    </row>
    <row r="23" spans="1:9" ht="12.75">
      <c r="A23" s="62" t="s">
        <v>62</v>
      </c>
      <c r="B23" s="824" t="s">
        <v>68</v>
      </c>
      <c r="C23" s="824"/>
      <c r="D23" s="824"/>
      <c r="E23" s="824"/>
      <c r="F23" s="239">
        <v>2150</v>
      </c>
      <c r="G23" s="239">
        <v>3181</v>
      </c>
      <c r="H23" s="400">
        <f>G23/F23*100</f>
        <v>147.95348837209303</v>
      </c>
      <c r="I23" s="61"/>
    </row>
    <row r="24" spans="1:9" ht="12.75">
      <c r="A24" s="60" t="s">
        <v>64</v>
      </c>
      <c r="B24" s="838" t="s">
        <v>301</v>
      </c>
      <c r="C24" s="838"/>
      <c r="D24" s="838"/>
      <c r="E24" s="838"/>
      <c r="F24" s="240">
        <v>64495</v>
      </c>
      <c r="G24" s="240">
        <v>42084</v>
      </c>
      <c r="H24" s="400">
        <f>G24/F24*100</f>
        <v>65.2515698891387</v>
      </c>
      <c r="I24" s="61"/>
    </row>
    <row r="25" spans="1:9" ht="12.75">
      <c r="A25" s="58"/>
      <c r="B25" s="792" t="s">
        <v>302</v>
      </c>
      <c r="C25" s="792"/>
      <c r="D25" s="792"/>
      <c r="E25" s="792"/>
      <c r="F25" s="241">
        <v>8901</v>
      </c>
      <c r="G25" s="241">
        <v>8766</v>
      </c>
      <c r="H25" s="441">
        <f>G25/F25*100</f>
        <v>98.48331648129424</v>
      </c>
      <c r="I25" s="61"/>
    </row>
    <row r="26" spans="1:9" ht="12.75">
      <c r="A26" s="57" t="s">
        <v>66</v>
      </c>
      <c r="B26" s="820" t="s">
        <v>303</v>
      </c>
      <c r="C26" s="821"/>
      <c r="D26" s="821"/>
      <c r="E26" s="822"/>
      <c r="F26" s="240">
        <v>0</v>
      </c>
      <c r="G26" s="240">
        <v>0</v>
      </c>
      <c r="H26" s="400">
        <v>0</v>
      </c>
      <c r="I26" s="61"/>
    </row>
    <row r="27" spans="1:9" ht="12.75">
      <c r="A27" s="60"/>
      <c r="B27" s="796" t="s">
        <v>79</v>
      </c>
      <c r="C27" s="797"/>
      <c r="D27" s="797"/>
      <c r="E27" s="798"/>
      <c r="F27" s="243"/>
      <c r="G27" s="243"/>
      <c r="H27" s="400"/>
      <c r="I27" s="61"/>
    </row>
    <row r="28" spans="1:9" ht="12.75">
      <c r="A28" s="60" t="s">
        <v>69</v>
      </c>
      <c r="B28" s="813" t="s">
        <v>135</v>
      </c>
      <c r="C28" s="814"/>
      <c r="D28" s="814"/>
      <c r="E28" s="815"/>
      <c r="F28" s="240">
        <v>186141</v>
      </c>
      <c r="G28" s="240">
        <v>230000</v>
      </c>
      <c r="H28" s="400">
        <f>G28/F28*100</f>
        <v>123.56224582440194</v>
      </c>
      <c r="I28" s="61"/>
    </row>
    <row r="29" spans="1:9" ht="12.75" customHeight="1">
      <c r="A29" s="62" t="s">
        <v>71</v>
      </c>
      <c r="B29" s="829" t="s">
        <v>136</v>
      </c>
      <c r="C29" s="830"/>
      <c r="D29" s="830"/>
      <c r="E29" s="831"/>
      <c r="F29" s="244">
        <v>3630</v>
      </c>
      <c r="G29" s="244">
        <v>0</v>
      </c>
      <c r="H29" s="400">
        <v>0</v>
      </c>
      <c r="I29" s="61"/>
    </row>
    <row r="30" spans="1:9" ht="12.75">
      <c r="A30" s="62" t="s">
        <v>75</v>
      </c>
      <c r="B30" s="829" t="s">
        <v>137</v>
      </c>
      <c r="C30" s="830"/>
      <c r="D30" s="830"/>
      <c r="E30" s="831"/>
      <c r="F30" s="244">
        <v>0</v>
      </c>
      <c r="G30" s="244">
        <v>0</v>
      </c>
      <c r="H30" s="400">
        <v>0</v>
      </c>
      <c r="I30" s="61"/>
    </row>
    <row r="31" spans="1:9" ht="13.5" thickBot="1">
      <c r="A31" s="60" t="s">
        <v>80</v>
      </c>
      <c r="B31" s="813" t="s">
        <v>455</v>
      </c>
      <c r="C31" s="827"/>
      <c r="D31" s="827"/>
      <c r="E31" s="828"/>
      <c r="F31" s="244">
        <v>0</v>
      </c>
      <c r="G31" s="244">
        <v>0</v>
      </c>
      <c r="H31" s="400">
        <v>0</v>
      </c>
      <c r="I31" s="61"/>
    </row>
    <row r="32" spans="1:9" ht="13.5" thickBot="1">
      <c r="A32" s="469"/>
      <c r="B32" s="832" t="s">
        <v>88</v>
      </c>
      <c r="C32" s="832"/>
      <c r="D32" s="832"/>
      <c r="E32" s="832"/>
      <c r="F32" s="470">
        <f>F12+F13+F19+F23+F24+F26+F28+F29+F30+F31</f>
        <v>1547353</v>
      </c>
      <c r="G32" s="470">
        <f>G12+G13+G19+G23+G24+G26+G28+G29+G30+G31</f>
        <v>1567124</v>
      </c>
      <c r="H32" s="471">
        <f>G32/F32*100</f>
        <v>101.27773042091881</v>
      </c>
      <c r="I32" s="61"/>
    </row>
    <row r="33" spans="1:9" ht="12.75">
      <c r="A33" s="58"/>
      <c r="B33" s="833"/>
      <c r="C33" s="834"/>
      <c r="D33" s="834"/>
      <c r="E33" s="835"/>
      <c r="F33" s="466"/>
      <c r="G33" s="466"/>
      <c r="H33" s="467"/>
      <c r="I33" s="468"/>
    </row>
    <row r="34" spans="1:8" ht="12.75">
      <c r="A34" s="445"/>
      <c r="B34" s="816" t="s">
        <v>89</v>
      </c>
      <c r="C34" s="816"/>
      <c r="D34" s="816"/>
      <c r="E34" s="816"/>
      <c r="F34" s="446"/>
      <c r="G34" s="446"/>
      <c r="H34" s="447"/>
    </row>
    <row r="35" spans="1:8" ht="12.75">
      <c r="A35" s="63" t="s">
        <v>36</v>
      </c>
      <c r="B35" s="817" t="s">
        <v>90</v>
      </c>
      <c r="C35" s="817"/>
      <c r="D35" s="817"/>
      <c r="E35" s="817"/>
      <c r="F35" s="418">
        <v>747558</v>
      </c>
      <c r="G35" s="418">
        <v>640229</v>
      </c>
      <c r="H35" s="419">
        <f aca="true" t="shared" si="0" ref="H35:H42">G35/F35*100</f>
        <v>85.64271936090577</v>
      </c>
    </row>
    <row r="36" spans="1:8" ht="12.75">
      <c r="A36" s="64" t="s">
        <v>38</v>
      </c>
      <c r="B36" s="818" t="s">
        <v>93</v>
      </c>
      <c r="C36" s="811"/>
      <c r="D36" s="811"/>
      <c r="E36" s="819"/>
      <c r="F36" s="238">
        <v>191744</v>
      </c>
      <c r="G36" s="238">
        <v>177491</v>
      </c>
      <c r="H36" s="421">
        <f t="shared" si="0"/>
        <v>92.56665136849132</v>
      </c>
    </row>
    <row r="37" spans="1:8" ht="12.75">
      <c r="A37" s="64" t="s">
        <v>49</v>
      </c>
      <c r="B37" s="792" t="s">
        <v>94</v>
      </c>
      <c r="C37" s="792"/>
      <c r="D37" s="792"/>
      <c r="E37" s="792"/>
      <c r="F37" s="238">
        <v>465300</v>
      </c>
      <c r="G37" s="238">
        <v>424969</v>
      </c>
      <c r="H37" s="421">
        <f t="shared" si="0"/>
        <v>91.33225875779067</v>
      </c>
    </row>
    <row r="38" spans="1:8" ht="12.75">
      <c r="A38" s="56" t="s">
        <v>62</v>
      </c>
      <c r="B38" s="818" t="s">
        <v>95</v>
      </c>
      <c r="C38" s="811"/>
      <c r="D38" s="811"/>
      <c r="E38" s="819"/>
      <c r="F38" s="238">
        <v>7706</v>
      </c>
      <c r="G38" s="238">
        <v>7472</v>
      </c>
      <c r="H38" s="421">
        <f t="shared" si="0"/>
        <v>96.96340513885285</v>
      </c>
    </row>
    <row r="39" spans="1:8" ht="12.75">
      <c r="A39" s="56" t="s">
        <v>64</v>
      </c>
      <c r="B39" s="811" t="s">
        <v>96</v>
      </c>
      <c r="C39" s="812"/>
      <c r="D39" s="812"/>
      <c r="E39" s="812"/>
      <c r="F39" s="238">
        <v>104861</v>
      </c>
      <c r="G39" s="238">
        <v>130383</v>
      </c>
      <c r="H39" s="421">
        <f t="shared" si="0"/>
        <v>124.33888671670115</v>
      </c>
    </row>
    <row r="40" spans="1:8" ht="12.75">
      <c r="A40" s="56" t="s">
        <v>66</v>
      </c>
      <c r="B40" s="808" t="s">
        <v>304</v>
      </c>
      <c r="C40" s="809"/>
      <c r="D40" s="809"/>
      <c r="E40" s="810"/>
      <c r="F40" s="242">
        <v>5184</v>
      </c>
      <c r="G40" s="242">
        <v>3680</v>
      </c>
      <c r="H40" s="438">
        <f t="shared" si="0"/>
        <v>70.98765432098766</v>
      </c>
    </row>
    <row r="41" spans="1:8" ht="18" customHeight="1">
      <c r="A41" s="65"/>
      <c r="B41" s="824" t="s">
        <v>101</v>
      </c>
      <c r="C41" s="824"/>
      <c r="D41" s="824"/>
      <c r="E41" s="824"/>
      <c r="F41" s="416">
        <f>SUM(F35:F40)</f>
        <v>1522353</v>
      </c>
      <c r="G41" s="416">
        <f>SUM(G35:G40)</f>
        <v>1384224</v>
      </c>
      <c r="H41" s="420">
        <f t="shared" si="0"/>
        <v>90.9266116334385</v>
      </c>
    </row>
    <row r="42" spans="1:8" ht="12.75" customHeight="1">
      <c r="A42" s="64" t="s">
        <v>69</v>
      </c>
      <c r="B42" s="825" t="s">
        <v>110</v>
      </c>
      <c r="C42" s="825"/>
      <c r="D42" s="825"/>
      <c r="E42" s="825"/>
      <c r="F42" s="238">
        <v>25000</v>
      </c>
      <c r="G42" s="238">
        <v>0</v>
      </c>
      <c r="H42" s="419">
        <f t="shared" si="0"/>
        <v>0</v>
      </c>
    </row>
    <row r="43" spans="1:8" ht="12.75">
      <c r="A43" s="64" t="s">
        <v>71</v>
      </c>
      <c r="B43" s="792" t="s">
        <v>138</v>
      </c>
      <c r="C43" s="792"/>
      <c r="D43" s="792"/>
      <c r="E43" s="792"/>
      <c r="F43" s="417">
        <v>0</v>
      </c>
      <c r="G43" s="417">
        <v>0</v>
      </c>
      <c r="H43" s="421">
        <v>0</v>
      </c>
    </row>
    <row r="44" spans="1:8" ht="12.75">
      <c r="A44" s="66" t="s">
        <v>75</v>
      </c>
      <c r="B44" s="818" t="s">
        <v>111</v>
      </c>
      <c r="C44" s="811"/>
      <c r="D44" s="811"/>
      <c r="E44" s="819"/>
      <c r="F44" s="238">
        <v>0</v>
      </c>
      <c r="G44" s="238">
        <v>0</v>
      </c>
      <c r="H44" s="421">
        <v>0</v>
      </c>
    </row>
    <row r="45" spans="1:8" ht="12.75">
      <c r="A45" s="64" t="s">
        <v>80</v>
      </c>
      <c r="B45" s="818" t="s">
        <v>629</v>
      </c>
      <c r="C45" s="682"/>
      <c r="D45" s="682"/>
      <c r="E45" s="675"/>
      <c r="F45" s="238">
        <v>0</v>
      </c>
      <c r="G45" s="604">
        <v>182900</v>
      </c>
      <c r="H45" s="421">
        <v>0</v>
      </c>
    </row>
    <row r="46" spans="1:8" ht="12.75">
      <c r="A46" s="64"/>
      <c r="B46" s="826" t="s">
        <v>630</v>
      </c>
      <c r="C46" s="674"/>
      <c r="D46" s="674"/>
      <c r="E46" s="675"/>
      <c r="F46" s="238">
        <v>0</v>
      </c>
      <c r="G46" s="238">
        <v>22900</v>
      </c>
      <c r="H46" s="421">
        <v>0</v>
      </c>
    </row>
    <row r="47" spans="1:8" ht="12.75">
      <c r="A47" s="64"/>
      <c r="B47" s="818" t="s">
        <v>619</v>
      </c>
      <c r="C47" s="674"/>
      <c r="D47" s="674"/>
      <c r="E47" s="675"/>
      <c r="F47" s="238"/>
      <c r="G47" s="238">
        <v>160000</v>
      </c>
      <c r="H47" s="421"/>
    </row>
    <row r="48" spans="1:8" ht="13.5" thickBot="1">
      <c r="A48" s="64" t="s">
        <v>82</v>
      </c>
      <c r="B48" s="818" t="s">
        <v>457</v>
      </c>
      <c r="C48" s="682"/>
      <c r="D48" s="682"/>
      <c r="E48" s="675"/>
      <c r="F48" s="238">
        <v>0</v>
      </c>
      <c r="G48" s="238">
        <v>0</v>
      </c>
      <c r="H48" s="421">
        <v>0</v>
      </c>
    </row>
    <row r="49" spans="1:8" ht="13.5" thickBot="1">
      <c r="A49" s="472"/>
      <c r="B49" s="823" t="s">
        <v>112</v>
      </c>
      <c r="C49" s="823"/>
      <c r="D49" s="823"/>
      <c r="E49" s="823"/>
      <c r="F49" s="473">
        <f>SUM(F41:F48)</f>
        <v>1547353</v>
      </c>
      <c r="G49" s="473">
        <f>G41+G45</f>
        <v>1567124</v>
      </c>
      <c r="H49" s="474">
        <f>G49/F49*100</f>
        <v>101.27773042091881</v>
      </c>
    </row>
    <row r="50" ht="13.5" thickTop="1"/>
    <row r="52" ht="12.75">
      <c r="E52" s="595"/>
    </row>
    <row r="53" ht="12.75">
      <c r="E53" s="596"/>
    </row>
    <row r="54" ht="12.75">
      <c r="E54" s="596"/>
    </row>
    <row r="83" ht="12.75">
      <c r="I83" s="67"/>
    </row>
  </sheetData>
  <sheetProtection/>
  <mergeCells count="49">
    <mergeCell ref="B31:E31"/>
    <mergeCell ref="B30:E30"/>
    <mergeCell ref="B32:E32"/>
    <mergeCell ref="B33:E33"/>
    <mergeCell ref="B22:E22"/>
    <mergeCell ref="B24:E24"/>
    <mergeCell ref="B25:E25"/>
    <mergeCell ref="B29:E29"/>
    <mergeCell ref="B27:E27"/>
    <mergeCell ref="B23:E23"/>
    <mergeCell ref="B49:E49"/>
    <mergeCell ref="B41:E41"/>
    <mergeCell ref="B42:E42"/>
    <mergeCell ref="B43:E43"/>
    <mergeCell ref="B44:E44"/>
    <mergeCell ref="B45:E45"/>
    <mergeCell ref="B48:E48"/>
    <mergeCell ref="B46:E46"/>
    <mergeCell ref="B47:E47"/>
    <mergeCell ref="B20:E20"/>
    <mergeCell ref="B40:E40"/>
    <mergeCell ref="B39:E39"/>
    <mergeCell ref="B28:E28"/>
    <mergeCell ref="B34:E34"/>
    <mergeCell ref="B35:E35"/>
    <mergeCell ref="B36:E36"/>
    <mergeCell ref="B37:E37"/>
    <mergeCell ref="B38:E38"/>
    <mergeCell ref="B26:E26"/>
    <mergeCell ref="E1:H1"/>
    <mergeCell ref="A4:H4"/>
    <mergeCell ref="A5:H5"/>
    <mergeCell ref="B15:E15"/>
    <mergeCell ref="A8:A9"/>
    <mergeCell ref="B8:E9"/>
    <mergeCell ref="F7:H7"/>
    <mergeCell ref="B13:E13"/>
    <mergeCell ref="B14:E14"/>
    <mergeCell ref="B12:E12"/>
    <mergeCell ref="B21:E21"/>
    <mergeCell ref="H8:H9"/>
    <mergeCell ref="B10:E10"/>
    <mergeCell ref="B11:E11"/>
    <mergeCell ref="F8:F9"/>
    <mergeCell ref="G8:G9"/>
    <mergeCell ref="B16:E16"/>
    <mergeCell ref="B17:E17"/>
    <mergeCell ref="B18:E18"/>
    <mergeCell ref="B19:E19"/>
  </mergeCells>
  <printOptions/>
  <pageMargins left="0.75" right="0.49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A5" sqref="A5:H5"/>
    </sheetView>
  </sheetViews>
  <sheetFormatPr defaultColWidth="9.00390625" defaultRowHeight="12.75"/>
  <cols>
    <col min="1" max="1" width="3.75390625" style="70" customWidth="1"/>
    <col min="2" max="2" width="9.00390625" style="70" customWidth="1"/>
    <col min="3" max="3" width="9.125" style="70" customWidth="1"/>
    <col min="4" max="4" width="12.875" style="70" customWidth="1"/>
    <col min="5" max="5" width="13.875" style="70" customWidth="1"/>
    <col min="6" max="8" width="10.75390625" style="70" customWidth="1"/>
    <col min="9" max="16384" width="9.125" style="70" customWidth="1"/>
  </cols>
  <sheetData>
    <row r="1" spans="1:8" ht="12.75">
      <c r="A1" s="68"/>
      <c r="B1" s="68"/>
      <c r="C1" s="68"/>
      <c r="D1" s="68"/>
      <c r="E1" s="842" t="s">
        <v>139</v>
      </c>
      <c r="F1" s="842"/>
      <c r="G1" s="842"/>
      <c r="H1" s="842"/>
    </row>
    <row r="2" spans="1:8" ht="12" customHeight="1" hidden="1">
      <c r="A2" s="68"/>
      <c r="B2" s="68"/>
      <c r="C2" s="68"/>
      <c r="D2" s="68"/>
      <c r="E2" s="69"/>
      <c r="F2" s="69"/>
      <c r="G2" s="69"/>
      <c r="H2" s="69"/>
    </row>
    <row r="3" spans="1:8" ht="12.75" customHeight="1" hidden="1">
      <c r="A3" s="68"/>
      <c r="B3" s="68"/>
      <c r="C3" s="68"/>
      <c r="D3" s="68"/>
      <c r="E3" s="68"/>
      <c r="F3" s="68"/>
      <c r="G3" s="68"/>
      <c r="H3" s="68"/>
    </row>
    <row r="4" spans="1:8" ht="12.75">
      <c r="A4" s="68"/>
      <c r="B4" s="68"/>
      <c r="C4" s="68"/>
      <c r="D4" s="68"/>
      <c r="E4" s="68"/>
      <c r="F4" s="68"/>
      <c r="G4" s="68"/>
      <c r="H4" s="68"/>
    </row>
    <row r="5" spans="1:9" ht="12.75" customHeight="1">
      <c r="A5" s="843" t="s">
        <v>744</v>
      </c>
      <c r="B5" s="843"/>
      <c r="C5" s="843"/>
      <c r="D5" s="843"/>
      <c r="E5" s="843"/>
      <c r="F5" s="843"/>
      <c r="G5" s="843"/>
      <c r="H5" s="843"/>
      <c r="I5" s="71"/>
    </row>
    <row r="6" spans="1:8" ht="16.5" customHeight="1">
      <c r="A6" s="843" t="s">
        <v>631</v>
      </c>
      <c r="B6" s="843"/>
      <c r="C6" s="843"/>
      <c r="D6" s="843"/>
      <c r="E6" s="843"/>
      <c r="F6" s="843"/>
      <c r="G6" s="843"/>
      <c r="H6" s="843"/>
    </row>
    <row r="7" spans="1:8" ht="11.25" customHeight="1">
      <c r="A7" s="68"/>
      <c r="B7" s="68"/>
      <c r="C7" s="68"/>
      <c r="D7" s="68"/>
      <c r="E7" s="68"/>
      <c r="F7" s="68"/>
      <c r="G7" s="68"/>
      <c r="H7" s="68"/>
    </row>
    <row r="8" spans="1:8" ht="12.75" customHeight="1" hidden="1">
      <c r="A8" s="68"/>
      <c r="B8" s="68"/>
      <c r="C8" s="68"/>
      <c r="D8" s="68"/>
      <c r="E8" s="68"/>
      <c r="F8" s="68"/>
      <c r="G8" s="68"/>
      <c r="H8" s="68"/>
    </row>
    <row r="9" spans="1:8" ht="13.5" thickBot="1">
      <c r="A9" s="68"/>
      <c r="B9" s="68"/>
      <c r="C9" s="68"/>
      <c r="D9" s="68"/>
      <c r="E9" s="68"/>
      <c r="F9" s="844" t="s">
        <v>31</v>
      </c>
      <c r="G9" s="844"/>
      <c r="H9" s="844"/>
    </row>
    <row r="10" spans="1:8" ht="16.5" customHeight="1" thickTop="1">
      <c r="A10" s="846" t="s">
        <v>32</v>
      </c>
      <c r="B10" s="848" t="s">
        <v>33</v>
      </c>
      <c r="C10" s="848"/>
      <c r="D10" s="848"/>
      <c r="E10" s="848"/>
      <c r="F10" s="858" t="s">
        <v>495</v>
      </c>
      <c r="G10" s="858" t="s">
        <v>595</v>
      </c>
      <c r="H10" s="700" t="s">
        <v>467</v>
      </c>
    </row>
    <row r="11" spans="1:8" ht="15.75" customHeight="1">
      <c r="A11" s="847"/>
      <c r="B11" s="849"/>
      <c r="C11" s="849"/>
      <c r="D11" s="849"/>
      <c r="E11" s="849"/>
      <c r="F11" s="699"/>
      <c r="G11" s="699"/>
      <c r="H11" s="701"/>
    </row>
    <row r="12" spans="1:8" ht="12.75">
      <c r="A12" s="72"/>
      <c r="B12" s="845" t="s">
        <v>34</v>
      </c>
      <c r="C12" s="845"/>
      <c r="D12" s="845"/>
      <c r="E12" s="845"/>
      <c r="F12" s="245"/>
      <c r="G12" s="245"/>
      <c r="H12" s="73"/>
    </row>
    <row r="13" spans="1:8" ht="12.75">
      <c r="A13" s="74" t="s">
        <v>36</v>
      </c>
      <c r="B13" s="859" t="s">
        <v>63</v>
      </c>
      <c r="C13" s="859"/>
      <c r="D13" s="859"/>
      <c r="E13" s="859"/>
      <c r="F13" s="246">
        <v>13264</v>
      </c>
      <c r="G13" s="246">
        <v>0</v>
      </c>
      <c r="H13" s="402">
        <f>G13/F13*100</f>
        <v>0</v>
      </c>
    </row>
    <row r="14" spans="1:8" ht="12.75">
      <c r="A14" s="75" t="s">
        <v>38</v>
      </c>
      <c r="B14" s="852" t="s">
        <v>65</v>
      </c>
      <c r="C14" s="852"/>
      <c r="D14" s="852"/>
      <c r="E14" s="852"/>
      <c r="F14" s="247">
        <v>13230</v>
      </c>
      <c r="G14" s="247">
        <v>10000</v>
      </c>
      <c r="H14" s="403">
        <f>G14/F14*100</f>
        <v>75.58578987150416</v>
      </c>
    </row>
    <row r="15" spans="1:8" ht="12.75">
      <c r="A15" s="75" t="s">
        <v>49</v>
      </c>
      <c r="B15" s="854" t="s">
        <v>140</v>
      </c>
      <c r="C15" s="854"/>
      <c r="D15" s="854"/>
      <c r="E15" s="854"/>
      <c r="F15" s="250">
        <v>0</v>
      </c>
      <c r="G15" s="250">
        <v>0</v>
      </c>
      <c r="H15" s="403">
        <v>0</v>
      </c>
    </row>
    <row r="16" spans="1:8" ht="12.75">
      <c r="A16" s="75" t="s">
        <v>62</v>
      </c>
      <c r="B16" s="855" t="s">
        <v>459</v>
      </c>
      <c r="C16" s="856"/>
      <c r="D16" s="856"/>
      <c r="E16" s="857"/>
      <c r="F16" s="252">
        <v>0</v>
      </c>
      <c r="G16" s="252">
        <v>0</v>
      </c>
      <c r="H16" s="403">
        <v>0</v>
      </c>
    </row>
    <row r="17" spans="1:8" ht="12.75">
      <c r="A17" s="75" t="s">
        <v>64</v>
      </c>
      <c r="B17" s="852" t="s">
        <v>312</v>
      </c>
      <c r="C17" s="852"/>
      <c r="D17" s="852"/>
      <c r="E17" s="852"/>
      <c r="F17" s="247">
        <f>SUM(F18:F20)</f>
        <v>5900</v>
      </c>
      <c r="G17" s="247">
        <f>SUM(G18:G20)</f>
        <v>4850</v>
      </c>
      <c r="H17" s="403">
        <f>G17/F17*100</f>
        <v>82.20338983050848</v>
      </c>
    </row>
    <row r="18" spans="1:8" ht="12.75">
      <c r="A18" s="75"/>
      <c r="B18" s="839" t="s">
        <v>313</v>
      </c>
      <c r="C18" s="840"/>
      <c r="D18" s="840"/>
      <c r="E18" s="841"/>
      <c r="F18" s="248">
        <v>1500</v>
      </c>
      <c r="G18" s="248">
        <v>600</v>
      </c>
      <c r="H18" s="401">
        <f>G18/F18*100</f>
        <v>40</v>
      </c>
    </row>
    <row r="19" spans="1:8" ht="12.75">
      <c r="A19" s="75"/>
      <c r="B19" s="839" t="s">
        <v>328</v>
      </c>
      <c r="C19" s="840"/>
      <c r="D19" s="840"/>
      <c r="E19" s="841"/>
      <c r="F19" s="248">
        <v>4250</v>
      </c>
      <c r="G19" s="248">
        <v>4250</v>
      </c>
      <c r="H19" s="401">
        <f>G19/F19*100</f>
        <v>100</v>
      </c>
    </row>
    <row r="20" spans="1:8" ht="12.75">
      <c r="A20" s="75"/>
      <c r="B20" s="839" t="s">
        <v>466</v>
      </c>
      <c r="C20" s="674"/>
      <c r="D20" s="674"/>
      <c r="E20" s="675"/>
      <c r="F20" s="248">
        <v>150</v>
      </c>
      <c r="G20" s="248">
        <v>0</v>
      </c>
      <c r="H20" s="401">
        <f aca="true" t="shared" si="0" ref="H20:H31">G20/F20*100</f>
        <v>0</v>
      </c>
    </row>
    <row r="21" spans="1:8" ht="12.75">
      <c r="A21" s="75" t="s">
        <v>66</v>
      </c>
      <c r="B21" s="839" t="s">
        <v>314</v>
      </c>
      <c r="C21" s="840"/>
      <c r="D21" s="840"/>
      <c r="E21" s="841"/>
      <c r="F21" s="247">
        <f>SUM(F22:F33)</f>
        <v>468995</v>
      </c>
      <c r="G21" s="247">
        <f>SUM(G22:G33)</f>
        <v>333703</v>
      </c>
      <c r="H21" s="403">
        <f t="shared" si="0"/>
        <v>71.1527841448203</v>
      </c>
    </row>
    <row r="22" spans="1:8" ht="12.75">
      <c r="A22" s="75"/>
      <c r="B22" s="839" t="s">
        <v>623</v>
      </c>
      <c r="C22" s="840"/>
      <c r="D22" s="840"/>
      <c r="E22" s="841"/>
      <c r="F22" s="248">
        <v>0</v>
      </c>
      <c r="G22" s="248">
        <v>17594</v>
      </c>
      <c r="H22" s="401">
        <v>0</v>
      </c>
    </row>
    <row r="23" spans="1:8" ht="12.75">
      <c r="A23" s="75"/>
      <c r="B23" s="839" t="s">
        <v>508</v>
      </c>
      <c r="C23" s="674"/>
      <c r="D23" s="674"/>
      <c r="E23" s="675"/>
      <c r="F23" s="248">
        <v>343717</v>
      </c>
      <c r="G23" s="248">
        <v>88458</v>
      </c>
      <c r="H23" s="401">
        <f t="shared" si="0"/>
        <v>25.735706991507552</v>
      </c>
    </row>
    <row r="24" spans="1:8" ht="12.75">
      <c r="A24" s="75"/>
      <c r="B24" s="839" t="s">
        <v>506</v>
      </c>
      <c r="C24" s="674"/>
      <c r="D24" s="674"/>
      <c r="E24" s="675"/>
      <c r="F24" s="248">
        <v>960</v>
      </c>
      <c r="G24" s="248">
        <v>0</v>
      </c>
      <c r="H24" s="401">
        <f t="shared" si="0"/>
        <v>0</v>
      </c>
    </row>
    <row r="25" spans="1:8" ht="12.75">
      <c r="A25" s="75"/>
      <c r="B25" s="839" t="s">
        <v>509</v>
      </c>
      <c r="C25" s="674"/>
      <c r="D25" s="674"/>
      <c r="E25" s="675"/>
      <c r="F25" s="248">
        <v>47349</v>
      </c>
      <c r="G25" s="248">
        <v>37646</v>
      </c>
      <c r="H25" s="401">
        <f t="shared" si="0"/>
        <v>79.50748695854189</v>
      </c>
    </row>
    <row r="26" spans="1:8" ht="12.75">
      <c r="A26" s="75"/>
      <c r="B26" s="839" t="s">
        <v>500</v>
      </c>
      <c r="C26" s="674"/>
      <c r="D26" s="674"/>
      <c r="E26" s="675"/>
      <c r="F26" s="248">
        <v>4634</v>
      </c>
      <c r="G26" s="248">
        <v>1506</v>
      </c>
      <c r="H26" s="401">
        <f t="shared" si="0"/>
        <v>32.49892101855848</v>
      </c>
    </row>
    <row r="27" spans="1:8" ht="12.75">
      <c r="A27" s="75"/>
      <c r="B27" s="839" t="s">
        <v>501</v>
      </c>
      <c r="C27" s="674"/>
      <c r="D27" s="674"/>
      <c r="E27" s="675"/>
      <c r="F27" s="248">
        <v>3018</v>
      </c>
      <c r="G27" s="248">
        <v>3018</v>
      </c>
      <c r="H27" s="401">
        <f t="shared" si="0"/>
        <v>100</v>
      </c>
    </row>
    <row r="28" spans="1:8" ht="12.75">
      <c r="A28" s="75"/>
      <c r="B28" s="839" t="s">
        <v>510</v>
      </c>
      <c r="C28" s="674"/>
      <c r="D28" s="674"/>
      <c r="E28" s="675"/>
      <c r="F28" s="248">
        <v>10076</v>
      </c>
      <c r="G28" s="248">
        <v>14397</v>
      </c>
      <c r="H28" s="401">
        <f t="shared" si="0"/>
        <v>142.88408098451765</v>
      </c>
    </row>
    <row r="29" spans="1:8" ht="12.75">
      <c r="A29" s="75"/>
      <c r="B29" s="839" t="s">
        <v>529</v>
      </c>
      <c r="C29" s="674"/>
      <c r="D29" s="674"/>
      <c r="E29" s="675"/>
      <c r="F29" s="248">
        <v>20180</v>
      </c>
      <c r="G29" s="248">
        <v>0</v>
      </c>
      <c r="H29" s="401">
        <f t="shared" si="0"/>
        <v>0</v>
      </c>
    </row>
    <row r="30" spans="1:8" ht="12.75">
      <c r="A30" s="75"/>
      <c r="B30" s="839" t="s">
        <v>504</v>
      </c>
      <c r="C30" s="674"/>
      <c r="D30" s="674"/>
      <c r="E30" s="675"/>
      <c r="F30" s="248">
        <v>4868</v>
      </c>
      <c r="G30" s="248">
        <v>0</v>
      </c>
      <c r="H30" s="401">
        <f t="shared" si="0"/>
        <v>0</v>
      </c>
    </row>
    <row r="31" spans="1:8" ht="12.75">
      <c r="A31" s="75"/>
      <c r="B31" s="839" t="s">
        <v>505</v>
      </c>
      <c r="C31" s="674"/>
      <c r="D31" s="674"/>
      <c r="E31" s="675"/>
      <c r="F31" s="248">
        <v>34193</v>
      </c>
      <c r="G31" s="248">
        <v>126675</v>
      </c>
      <c r="H31" s="401">
        <f t="shared" si="0"/>
        <v>370.47056415055715</v>
      </c>
    </row>
    <row r="32" spans="1:8" ht="12.75">
      <c r="A32" s="75"/>
      <c r="B32" s="839" t="s">
        <v>625</v>
      </c>
      <c r="C32" s="840"/>
      <c r="D32" s="840"/>
      <c r="E32" s="841"/>
      <c r="F32" s="248">
        <v>0</v>
      </c>
      <c r="G32" s="248">
        <v>39537</v>
      </c>
      <c r="H32" s="401">
        <v>0</v>
      </c>
    </row>
    <row r="33" spans="1:8" ht="12.75">
      <c r="A33" s="75"/>
      <c r="B33" s="839" t="s">
        <v>624</v>
      </c>
      <c r="C33" s="840"/>
      <c r="D33" s="840"/>
      <c r="E33" s="841"/>
      <c r="F33" s="248">
        <v>0</v>
      </c>
      <c r="G33" s="248">
        <v>4872</v>
      </c>
      <c r="H33" s="401">
        <v>0</v>
      </c>
    </row>
    <row r="34" spans="1:8" ht="12.75">
      <c r="A34" s="75" t="s">
        <v>69</v>
      </c>
      <c r="B34" s="839" t="s">
        <v>141</v>
      </c>
      <c r="C34" s="840"/>
      <c r="D34" s="840"/>
      <c r="E34" s="841"/>
      <c r="F34" s="247">
        <v>3900</v>
      </c>
      <c r="G34" s="247">
        <v>3000</v>
      </c>
      <c r="H34" s="403">
        <f>G34/F34*100</f>
        <v>76.92307692307693</v>
      </c>
    </row>
    <row r="35" spans="1:8" ht="12.75">
      <c r="A35" s="75" t="s">
        <v>71</v>
      </c>
      <c r="B35" s="839" t="s">
        <v>142</v>
      </c>
      <c r="C35" s="840"/>
      <c r="D35" s="840"/>
      <c r="E35" s="841"/>
      <c r="F35" s="250">
        <v>0</v>
      </c>
      <c r="G35" s="250">
        <v>0</v>
      </c>
      <c r="H35" s="442">
        <v>0</v>
      </c>
    </row>
    <row r="36" spans="1:8" ht="12.75">
      <c r="A36" s="75" t="s">
        <v>75</v>
      </c>
      <c r="B36" s="852" t="s">
        <v>143</v>
      </c>
      <c r="C36" s="852"/>
      <c r="D36" s="852"/>
      <c r="E36" s="852"/>
      <c r="F36" s="250">
        <v>0</v>
      </c>
      <c r="G36" s="250">
        <v>0</v>
      </c>
      <c r="H36" s="402">
        <v>0</v>
      </c>
    </row>
    <row r="37" spans="1:8" ht="12.75">
      <c r="A37" s="75" t="s">
        <v>80</v>
      </c>
      <c r="B37" s="839" t="s">
        <v>144</v>
      </c>
      <c r="C37" s="840"/>
      <c r="D37" s="840"/>
      <c r="E37" s="841"/>
      <c r="F37" s="247">
        <f>SUM(F38)</f>
        <v>22640</v>
      </c>
      <c r="G37" s="247">
        <v>23956</v>
      </c>
      <c r="H37" s="403">
        <f>G37/F37*100</f>
        <v>105.81272084805653</v>
      </c>
    </row>
    <row r="38" spans="1:8" ht="12.75">
      <c r="A38" s="75"/>
      <c r="B38" s="839" t="s">
        <v>145</v>
      </c>
      <c r="C38" s="840"/>
      <c r="D38" s="840"/>
      <c r="E38" s="841"/>
      <c r="F38" s="248">
        <v>22640</v>
      </c>
      <c r="G38" s="248">
        <v>23956</v>
      </c>
      <c r="H38" s="401">
        <f>G38/F38*100</f>
        <v>105.81272084805653</v>
      </c>
    </row>
    <row r="39" spans="1:8" ht="12.75">
      <c r="A39" s="75" t="s">
        <v>82</v>
      </c>
      <c r="B39" s="839" t="s">
        <v>146</v>
      </c>
      <c r="C39" s="840"/>
      <c r="D39" s="840"/>
      <c r="E39" s="841"/>
      <c r="F39" s="247">
        <f>SUM(F40:F40)</f>
        <v>7906</v>
      </c>
      <c r="G39" s="247">
        <v>0</v>
      </c>
      <c r="H39" s="403">
        <f>G39/F39*100</f>
        <v>0</v>
      </c>
    </row>
    <row r="40" spans="1:8" ht="12.75">
      <c r="A40" s="75"/>
      <c r="B40" s="839" t="s">
        <v>147</v>
      </c>
      <c r="C40" s="840"/>
      <c r="D40" s="840"/>
      <c r="E40" s="841"/>
      <c r="F40" s="248">
        <v>7906</v>
      </c>
      <c r="G40" s="248">
        <v>0</v>
      </c>
      <c r="H40" s="401">
        <f>G40/F40*100</f>
        <v>0</v>
      </c>
    </row>
    <row r="41" spans="1:8" ht="12.75">
      <c r="A41" s="75" t="s">
        <v>87</v>
      </c>
      <c r="B41" s="852" t="s">
        <v>83</v>
      </c>
      <c r="C41" s="852"/>
      <c r="D41" s="852"/>
      <c r="E41" s="852"/>
      <c r="F41" s="247">
        <v>143831</v>
      </c>
      <c r="G41" s="247">
        <v>96798</v>
      </c>
      <c r="H41" s="403">
        <v>0</v>
      </c>
    </row>
    <row r="42" spans="1:8" ht="13.5" thickBot="1">
      <c r="A42" s="75" t="s">
        <v>203</v>
      </c>
      <c r="B42" s="852" t="s">
        <v>148</v>
      </c>
      <c r="C42" s="852"/>
      <c r="D42" s="852"/>
      <c r="E42" s="852"/>
      <c r="F42" s="475">
        <v>0</v>
      </c>
      <c r="G42" s="475">
        <v>0</v>
      </c>
      <c r="H42" s="403">
        <v>0</v>
      </c>
    </row>
    <row r="43" spans="1:8" ht="13.5" thickBot="1">
      <c r="A43" s="479"/>
      <c r="B43" s="860" t="s">
        <v>149</v>
      </c>
      <c r="C43" s="861"/>
      <c r="D43" s="861"/>
      <c r="E43" s="862"/>
      <c r="F43" s="480">
        <f>F13+F14+F15+F16+F17+F21+F34+F35+F36+F37+F39+F41</f>
        <v>679666</v>
      </c>
      <c r="G43" s="480">
        <f>G13+G14+G15+G16+G17+G21+G34+G35+G36+G37+G39+G41</f>
        <v>472307</v>
      </c>
      <c r="H43" s="481">
        <f>G43/F43*100</f>
        <v>69.49104413049939</v>
      </c>
    </row>
    <row r="44" spans="1:8" ht="12.75">
      <c r="A44" s="476"/>
      <c r="B44" s="863"/>
      <c r="C44" s="864"/>
      <c r="D44" s="864"/>
      <c r="E44" s="865"/>
      <c r="F44" s="477"/>
      <c r="G44" s="477"/>
      <c r="H44" s="478"/>
    </row>
    <row r="45" spans="1:8" ht="12.75">
      <c r="A45" s="76"/>
      <c r="B45" s="845" t="s">
        <v>89</v>
      </c>
      <c r="C45" s="845"/>
      <c r="D45" s="845"/>
      <c r="E45" s="845"/>
      <c r="F45" s="249"/>
      <c r="G45" s="249"/>
      <c r="H45" s="443"/>
    </row>
    <row r="46" spans="1:8" ht="12.75">
      <c r="A46" s="75" t="s">
        <v>150</v>
      </c>
      <c r="B46" s="852" t="s">
        <v>151</v>
      </c>
      <c r="C46" s="852"/>
      <c r="D46" s="852"/>
      <c r="E46" s="852"/>
      <c r="F46" s="250">
        <v>0</v>
      </c>
      <c r="G46" s="250">
        <v>4250</v>
      </c>
      <c r="H46" s="403">
        <v>0</v>
      </c>
    </row>
    <row r="47" spans="1:8" ht="12.75">
      <c r="A47" s="75" t="s">
        <v>38</v>
      </c>
      <c r="B47" s="852" t="s">
        <v>152</v>
      </c>
      <c r="C47" s="852"/>
      <c r="D47" s="852"/>
      <c r="E47" s="852"/>
      <c r="F47" s="250">
        <v>471117</v>
      </c>
      <c r="G47" s="250">
        <v>222910</v>
      </c>
      <c r="H47" s="403">
        <f>G47/F47*100</f>
        <v>47.31521044666187</v>
      </c>
    </row>
    <row r="48" spans="1:8" ht="12.75">
      <c r="A48" s="75" t="s">
        <v>49</v>
      </c>
      <c r="B48" s="839" t="s">
        <v>153</v>
      </c>
      <c r="C48" s="840"/>
      <c r="D48" s="840"/>
      <c r="E48" s="841"/>
      <c r="F48" s="250">
        <v>193175</v>
      </c>
      <c r="G48" s="250">
        <v>230173</v>
      </c>
      <c r="H48" s="403">
        <f>G48/F48*100</f>
        <v>119.15258185583019</v>
      </c>
    </row>
    <row r="49" spans="1:8" ht="12.75">
      <c r="A49" s="75" t="s">
        <v>62</v>
      </c>
      <c r="B49" s="839" t="s">
        <v>315</v>
      </c>
      <c r="C49" s="850"/>
      <c r="D49" s="850"/>
      <c r="E49" s="851"/>
      <c r="F49" s="250">
        <v>0</v>
      </c>
      <c r="G49" s="250">
        <v>0</v>
      </c>
      <c r="H49" s="403">
        <v>0</v>
      </c>
    </row>
    <row r="50" spans="1:8" ht="12.75">
      <c r="A50" s="75" t="s">
        <v>64</v>
      </c>
      <c r="B50" s="839" t="s">
        <v>316</v>
      </c>
      <c r="C50" s="850"/>
      <c r="D50" s="850"/>
      <c r="E50" s="851"/>
      <c r="F50" s="250">
        <f>SUM(F51:F51)</f>
        <v>800</v>
      </c>
      <c r="G50" s="250">
        <v>0</v>
      </c>
      <c r="H50" s="403">
        <f>G50/F50*100</f>
        <v>0</v>
      </c>
    </row>
    <row r="51" spans="1:8" ht="12.75">
      <c r="A51" s="75"/>
      <c r="B51" s="839" t="s">
        <v>154</v>
      </c>
      <c r="C51" s="840"/>
      <c r="D51" s="840"/>
      <c r="E51" s="841"/>
      <c r="F51" s="251">
        <v>800</v>
      </c>
      <c r="G51" s="251">
        <v>0</v>
      </c>
      <c r="H51" s="403">
        <f>G51/F51*100</f>
        <v>0</v>
      </c>
    </row>
    <row r="52" spans="1:8" ht="12.75">
      <c r="A52" s="75" t="s">
        <v>66</v>
      </c>
      <c r="B52" s="839" t="s">
        <v>155</v>
      </c>
      <c r="C52" s="840"/>
      <c r="D52" s="840"/>
      <c r="E52" s="841"/>
      <c r="F52" s="250">
        <f>SUM(F53:F54)</f>
        <v>2200</v>
      </c>
      <c r="G52" s="250">
        <v>1000</v>
      </c>
      <c r="H52" s="403">
        <f>G52/F52*100</f>
        <v>45.45454545454545</v>
      </c>
    </row>
    <row r="53" spans="1:8" ht="12.75">
      <c r="A53" s="75"/>
      <c r="B53" s="839" t="s">
        <v>156</v>
      </c>
      <c r="C53" s="840"/>
      <c r="D53" s="840"/>
      <c r="E53" s="841"/>
      <c r="F53" s="248">
        <v>1200</v>
      </c>
      <c r="G53" s="248">
        <v>0</v>
      </c>
      <c r="H53" s="401">
        <f>G53/F53*100</f>
        <v>0</v>
      </c>
    </row>
    <row r="54" spans="1:8" ht="12.75">
      <c r="A54" s="75"/>
      <c r="B54" s="839" t="s">
        <v>157</v>
      </c>
      <c r="C54" s="840"/>
      <c r="D54" s="840"/>
      <c r="E54" s="841"/>
      <c r="F54" s="248">
        <v>1000</v>
      </c>
      <c r="G54" s="248">
        <v>1000</v>
      </c>
      <c r="H54" s="401">
        <f>G54/F54*100</f>
        <v>100</v>
      </c>
    </row>
    <row r="55" spans="1:8" ht="12.75">
      <c r="A55" s="75" t="s">
        <v>69</v>
      </c>
      <c r="B55" s="839" t="s">
        <v>158</v>
      </c>
      <c r="C55" s="840"/>
      <c r="D55" s="840"/>
      <c r="E55" s="841"/>
      <c r="F55" s="250">
        <v>0</v>
      </c>
      <c r="G55" s="250">
        <v>0</v>
      </c>
      <c r="H55" s="403">
        <v>0</v>
      </c>
    </row>
    <row r="56" spans="1:8" ht="12.75">
      <c r="A56" s="75" t="s">
        <v>71</v>
      </c>
      <c r="B56" s="839" t="s">
        <v>159</v>
      </c>
      <c r="C56" s="840"/>
      <c r="D56" s="840"/>
      <c r="E56" s="841"/>
      <c r="F56" s="250">
        <v>0</v>
      </c>
      <c r="G56" s="250">
        <v>0</v>
      </c>
      <c r="H56" s="403">
        <v>0</v>
      </c>
    </row>
    <row r="57" spans="1:8" ht="12.75">
      <c r="A57" s="75" t="s">
        <v>75</v>
      </c>
      <c r="B57" s="839" t="s">
        <v>160</v>
      </c>
      <c r="C57" s="840"/>
      <c r="D57" s="840"/>
      <c r="E57" s="841"/>
      <c r="F57" s="250">
        <v>0</v>
      </c>
      <c r="G57" s="250">
        <v>0</v>
      </c>
      <c r="H57" s="403">
        <v>0</v>
      </c>
    </row>
    <row r="58" spans="1:8" ht="12.75">
      <c r="A58" s="75" t="s">
        <v>80</v>
      </c>
      <c r="B58" s="839" t="s">
        <v>608</v>
      </c>
      <c r="C58" s="840"/>
      <c r="D58" s="840"/>
      <c r="E58" s="841"/>
      <c r="F58" s="250">
        <v>9674</v>
      </c>
      <c r="G58" s="250">
        <v>9674</v>
      </c>
      <c r="H58" s="403">
        <f aca="true" t="shared" si="1" ref="H58:H63">G58/F58*100</f>
        <v>100</v>
      </c>
    </row>
    <row r="59" spans="1:8" ht="12.75">
      <c r="A59" s="191" t="s">
        <v>82</v>
      </c>
      <c r="B59" s="839" t="s">
        <v>161</v>
      </c>
      <c r="C59" s="840"/>
      <c r="D59" s="840"/>
      <c r="E59" s="841"/>
      <c r="F59" s="250">
        <v>2700</v>
      </c>
      <c r="G59" s="250">
        <v>4300</v>
      </c>
      <c r="H59" s="403">
        <f t="shared" si="1"/>
        <v>159.25925925925927</v>
      </c>
    </row>
    <row r="60" spans="1:8" ht="12.75">
      <c r="A60" s="75" t="s">
        <v>85</v>
      </c>
      <c r="B60" s="839" t="s">
        <v>387</v>
      </c>
      <c r="C60" s="840"/>
      <c r="D60" s="840"/>
      <c r="E60" s="841"/>
      <c r="F60" s="250">
        <v>0</v>
      </c>
      <c r="G60" s="250">
        <v>0</v>
      </c>
      <c r="H60" s="403">
        <v>0</v>
      </c>
    </row>
    <row r="61" spans="1:8" ht="12.75">
      <c r="A61" s="75" t="s">
        <v>87</v>
      </c>
      <c r="B61" s="839" t="s">
        <v>388</v>
      </c>
      <c r="C61" s="840"/>
      <c r="D61" s="840"/>
      <c r="E61" s="841"/>
      <c r="F61" s="250">
        <v>0</v>
      </c>
      <c r="G61" s="250">
        <v>0</v>
      </c>
      <c r="H61" s="403">
        <v>0</v>
      </c>
    </row>
    <row r="62" spans="1:8" ht="13.5" thickBot="1">
      <c r="A62" s="75" t="s">
        <v>203</v>
      </c>
      <c r="B62" s="839" t="s">
        <v>389</v>
      </c>
      <c r="C62" s="840"/>
      <c r="D62" s="840"/>
      <c r="E62" s="841"/>
      <c r="F62" s="250">
        <v>0</v>
      </c>
      <c r="G62" s="250">
        <v>0</v>
      </c>
      <c r="H62" s="403">
        <v>0</v>
      </c>
    </row>
    <row r="63" spans="1:8" ht="13.5" thickBot="1">
      <c r="A63" s="482"/>
      <c r="B63" s="853" t="s">
        <v>162</v>
      </c>
      <c r="C63" s="853"/>
      <c r="D63" s="853"/>
      <c r="E63" s="853"/>
      <c r="F63" s="483">
        <f>F46+F47+F48+F49+F50+F52+F55+F56+F57+F58+F59+F60+F61+F62</f>
        <v>679666</v>
      </c>
      <c r="G63" s="483">
        <f>G46+G47+G48+G49+G50+G52+G55+G56+G57+G58+G59+G60+G61+G62</f>
        <v>472307</v>
      </c>
      <c r="H63" s="484">
        <f t="shared" si="1"/>
        <v>69.49104413049939</v>
      </c>
    </row>
    <row r="64" ht="13.5" thickTop="1"/>
  </sheetData>
  <sheetProtection/>
  <mergeCells count="61">
    <mergeCell ref="B45:E45"/>
    <mergeCell ref="B46:E46"/>
    <mergeCell ref="B57:E57"/>
    <mergeCell ref="B47:E47"/>
    <mergeCell ref="B48:E48"/>
    <mergeCell ref="B44:E44"/>
    <mergeCell ref="B38:E38"/>
    <mergeCell ref="B43:E43"/>
    <mergeCell ref="B41:E41"/>
    <mergeCell ref="B32:E32"/>
    <mergeCell ref="B40:E40"/>
    <mergeCell ref="B36:E36"/>
    <mergeCell ref="B37:E37"/>
    <mergeCell ref="B33:E33"/>
    <mergeCell ref="B34:E34"/>
    <mergeCell ref="B42:E42"/>
    <mergeCell ref="B15:E15"/>
    <mergeCell ref="B16:E16"/>
    <mergeCell ref="H10:H11"/>
    <mergeCell ref="B14:E14"/>
    <mergeCell ref="F10:F11"/>
    <mergeCell ref="G10:G11"/>
    <mergeCell ref="B13:E13"/>
    <mergeCell ref="B22:E22"/>
    <mergeCell ref="B17:E17"/>
    <mergeCell ref="B63:E63"/>
    <mergeCell ref="B50:E50"/>
    <mergeCell ref="B55:E55"/>
    <mergeCell ref="B59:E59"/>
    <mergeCell ref="B53:E53"/>
    <mergeCell ref="B54:E54"/>
    <mergeCell ref="B30:E30"/>
    <mergeCell ref="B31:E31"/>
    <mergeCell ref="B58:E58"/>
    <mergeCell ref="B61:E61"/>
    <mergeCell ref="B62:E62"/>
    <mergeCell ref="B56:E56"/>
    <mergeCell ref="B49:E49"/>
    <mergeCell ref="B52:E52"/>
    <mergeCell ref="B60:E60"/>
    <mergeCell ref="B51:E51"/>
    <mergeCell ref="B26:E26"/>
    <mergeCell ref="E1:H1"/>
    <mergeCell ref="A5:H5"/>
    <mergeCell ref="F9:H9"/>
    <mergeCell ref="B12:E12"/>
    <mergeCell ref="A6:H6"/>
    <mergeCell ref="A10:A11"/>
    <mergeCell ref="B10:E11"/>
    <mergeCell ref="B20:E20"/>
    <mergeCell ref="B21:E21"/>
    <mergeCell ref="B19:E19"/>
    <mergeCell ref="B39:E39"/>
    <mergeCell ref="B35:E35"/>
    <mergeCell ref="B18:E18"/>
    <mergeCell ref="B27:E27"/>
    <mergeCell ref="B28:E28"/>
    <mergeCell ref="B29:E29"/>
    <mergeCell ref="B23:E23"/>
    <mergeCell ref="B24:E24"/>
    <mergeCell ref="B25:E25"/>
  </mergeCells>
  <printOptions/>
  <pageMargins left="0.75" right="0.75" top="1" bottom="0.7" header="0.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6">
      <selection activeCell="A2" sqref="A2:IV2"/>
    </sheetView>
  </sheetViews>
  <sheetFormatPr defaultColWidth="9.00390625" defaultRowHeight="12.75"/>
  <cols>
    <col min="5" max="5" width="12.75390625" style="0" customWidth="1"/>
    <col min="6" max="6" width="11.75390625" style="0" customWidth="1"/>
    <col min="7" max="7" width="8.875" style="0" customWidth="1"/>
    <col min="8" max="9" width="9.125" style="0" hidden="1" customWidth="1"/>
  </cols>
  <sheetData>
    <row r="1" spans="4:6" ht="12.75">
      <c r="D1" s="883" t="s">
        <v>163</v>
      </c>
      <c r="E1" s="883"/>
      <c r="F1" s="883"/>
    </row>
    <row r="2" ht="12.75" hidden="1"/>
    <row r="3" spans="1:7" ht="12.75">
      <c r="A3" s="874"/>
      <c r="B3" s="874"/>
      <c r="C3" s="874"/>
      <c r="D3" s="874"/>
      <c r="E3" s="874"/>
      <c r="F3" s="874"/>
      <c r="G3" s="874"/>
    </row>
    <row r="4" spans="1:9" ht="26.25" customHeight="1">
      <c r="A4" s="875" t="s">
        <v>745</v>
      </c>
      <c r="B4" s="876"/>
      <c r="C4" s="876"/>
      <c r="D4" s="876"/>
      <c r="E4" s="876"/>
      <c r="F4" s="876"/>
      <c r="G4" s="876"/>
      <c r="H4" s="876"/>
      <c r="I4" s="876"/>
    </row>
    <row r="6" spans="1:7" ht="12.75">
      <c r="A6" s="877" t="s">
        <v>164</v>
      </c>
      <c r="B6" s="877"/>
      <c r="C6" s="877"/>
      <c r="D6" s="877"/>
      <c r="E6" s="877"/>
      <c r="F6" s="877"/>
      <c r="G6" s="877"/>
    </row>
    <row r="7" ht="2.25" customHeight="1"/>
    <row r="8" ht="13.5" thickBot="1">
      <c r="F8" s="198" t="s">
        <v>31</v>
      </c>
    </row>
    <row r="9" spans="1:6" ht="14.25" thickBot="1" thickTop="1">
      <c r="A9" s="878" t="s">
        <v>165</v>
      </c>
      <c r="B9" s="879"/>
      <c r="C9" s="879"/>
      <c r="D9" s="879"/>
      <c r="E9" s="879"/>
      <c r="F9" s="77"/>
    </row>
    <row r="10" spans="1:6" ht="12.75">
      <c r="A10" s="866" t="s">
        <v>166</v>
      </c>
      <c r="B10" s="682"/>
      <c r="C10" s="682"/>
      <c r="D10" s="682"/>
      <c r="E10" s="675"/>
      <c r="F10" s="253">
        <v>23956</v>
      </c>
    </row>
    <row r="11" spans="1:6" ht="12.75">
      <c r="A11" s="866" t="s">
        <v>11</v>
      </c>
      <c r="B11" s="682"/>
      <c r="C11" s="682"/>
      <c r="D11" s="682"/>
      <c r="E11" s="675"/>
      <c r="F11" s="253">
        <v>600</v>
      </c>
    </row>
    <row r="12" spans="1:6" ht="12.75">
      <c r="A12" s="866" t="s">
        <v>381</v>
      </c>
      <c r="B12" s="682"/>
      <c r="C12" s="682"/>
      <c r="D12" s="682"/>
      <c r="E12" s="675"/>
      <c r="F12" s="253">
        <v>3000</v>
      </c>
    </row>
    <row r="13" spans="1:6" ht="12.75">
      <c r="A13" s="866" t="s">
        <v>382</v>
      </c>
      <c r="B13" s="682"/>
      <c r="C13" s="682"/>
      <c r="D13" s="682"/>
      <c r="E13" s="675"/>
      <c r="F13" s="253">
        <v>10000</v>
      </c>
    </row>
    <row r="14" spans="1:6" ht="12.75">
      <c r="A14" s="866" t="s">
        <v>383</v>
      </c>
      <c r="B14" s="682"/>
      <c r="C14" s="682"/>
      <c r="D14" s="682"/>
      <c r="E14" s="675"/>
      <c r="F14" s="253">
        <v>0</v>
      </c>
    </row>
    <row r="15" spans="1:6" ht="12.75">
      <c r="A15" s="866" t="s">
        <v>384</v>
      </c>
      <c r="B15" s="682"/>
      <c r="C15" s="682"/>
      <c r="D15" s="682"/>
      <c r="E15" s="675"/>
      <c r="F15" s="253">
        <v>4250</v>
      </c>
    </row>
    <row r="16" spans="1:6" ht="12.75">
      <c r="A16" s="866" t="s">
        <v>306</v>
      </c>
      <c r="B16" s="674"/>
      <c r="C16" s="674"/>
      <c r="D16" s="674"/>
      <c r="E16" s="675"/>
      <c r="F16" s="253"/>
    </row>
    <row r="17" spans="1:6" ht="12.75">
      <c r="A17" s="866" t="s">
        <v>623</v>
      </c>
      <c r="B17" s="674"/>
      <c r="C17" s="674"/>
      <c r="D17" s="674"/>
      <c r="E17" s="675"/>
      <c r="F17" s="253">
        <v>17594</v>
      </c>
    </row>
    <row r="18" spans="1:6" ht="12.75">
      <c r="A18" s="866" t="s">
        <v>508</v>
      </c>
      <c r="B18" s="674"/>
      <c r="C18" s="674"/>
      <c r="D18" s="674"/>
      <c r="E18" s="675"/>
      <c r="F18" s="253">
        <v>88458</v>
      </c>
    </row>
    <row r="19" spans="1:6" ht="12.75">
      <c r="A19" s="866" t="s">
        <v>530</v>
      </c>
      <c r="B19" s="674"/>
      <c r="C19" s="674"/>
      <c r="D19" s="674"/>
      <c r="E19" s="675"/>
      <c r="F19" s="253">
        <v>37646</v>
      </c>
    </row>
    <row r="20" spans="1:6" ht="12.75">
      <c r="A20" s="866" t="s">
        <v>500</v>
      </c>
      <c r="B20" s="674"/>
      <c r="C20" s="674"/>
      <c r="D20" s="674"/>
      <c r="E20" s="675"/>
      <c r="F20" s="253">
        <v>1506</v>
      </c>
    </row>
    <row r="21" spans="1:6" ht="12.75">
      <c r="A21" s="866" t="s">
        <v>501</v>
      </c>
      <c r="B21" s="674"/>
      <c r="C21" s="674"/>
      <c r="D21" s="674"/>
      <c r="E21" s="675"/>
      <c r="F21" s="253">
        <v>3018</v>
      </c>
    </row>
    <row r="22" spans="1:6" ht="12.75">
      <c r="A22" s="866" t="s">
        <v>510</v>
      </c>
      <c r="B22" s="674"/>
      <c r="C22" s="674"/>
      <c r="D22" s="674"/>
      <c r="E22" s="675"/>
      <c r="F22" s="253">
        <v>14397</v>
      </c>
    </row>
    <row r="23" spans="1:6" ht="12.75">
      <c r="A23" s="866" t="s">
        <v>505</v>
      </c>
      <c r="B23" s="674"/>
      <c r="C23" s="674"/>
      <c r="D23" s="674"/>
      <c r="E23" s="675"/>
      <c r="F23" s="253">
        <v>126675</v>
      </c>
    </row>
    <row r="24" spans="1:6" ht="12.75">
      <c r="A24" s="866" t="s">
        <v>625</v>
      </c>
      <c r="B24" s="674"/>
      <c r="C24" s="674"/>
      <c r="D24" s="674"/>
      <c r="E24" s="675"/>
      <c r="F24" s="253">
        <v>39537</v>
      </c>
    </row>
    <row r="25" spans="1:6" ht="12.75">
      <c r="A25" s="866" t="s">
        <v>624</v>
      </c>
      <c r="B25" s="674"/>
      <c r="C25" s="674"/>
      <c r="D25" s="674"/>
      <c r="E25" s="675"/>
      <c r="F25" s="253">
        <v>4872</v>
      </c>
    </row>
    <row r="26" spans="1:6" ht="12.75">
      <c r="A26" s="866" t="s">
        <v>632</v>
      </c>
      <c r="B26" s="674"/>
      <c r="C26" s="674"/>
      <c r="D26" s="674"/>
      <c r="E26" s="675"/>
      <c r="F26" s="253"/>
    </row>
    <row r="27" spans="1:6" ht="12.75">
      <c r="A27" s="866" t="s">
        <v>633</v>
      </c>
      <c r="B27" s="674"/>
      <c r="C27" s="674"/>
      <c r="D27" s="674"/>
      <c r="E27" s="675"/>
      <c r="F27" s="253">
        <v>55500</v>
      </c>
    </row>
    <row r="28" spans="1:6" ht="12.75">
      <c r="A28" s="866" t="s">
        <v>634</v>
      </c>
      <c r="B28" s="674"/>
      <c r="C28" s="674"/>
      <c r="D28" s="674"/>
      <c r="E28" s="675"/>
      <c r="F28" s="253">
        <v>9829</v>
      </c>
    </row>
    <row r="29" spans="1:6" ht="12.75">
      <c r="A29" s="866" t="s">
        <v>635</v>
      </c>
      <c r="B29" s="674"/>
      <c r="C29" s="674"/>
      <c r="D29" s="674"/>
      <c r="E29" s="675"/>
      <c r="F29" s="253">
        <v>22889</v>
      </c>
    </row>
    <row r="30" spans="1:6" ht="12.75">
      <c r="A30" s="866" t="s">
        <v>636</v>
      </c>
      <c r="B30" s="674"/>
      <c r="C30" s="674"/>
      <c r="D30" s="674"/>
      <c r="E30" s="675"/>
      <c r="F30" s="253">
        <v>5311</v>
      </c>
    </row>
    <row r="31" spans="1:6" ht="12.75">
      <c r="A31" s="866" t="s">
        <v>501</v>
      </c>
      <c r="B31" s="674"/>
      <c r="C31" s="674"/>
      <c r="D31" s="674"/>
      <c r="E31" s="675"/>
      <c r="F31" s="253">
        <v>3269</v>
      </c>
    </row>
    <row r="32" spans="1:6" ht="13.5" thickBot="1">
      <c r="A32" s="871" t="s">
        <v>167</v>
      </c>
      <c r="B32" s="872"/>
      <c r="C32" s="872"/>
      <c r="D32" s="872"/>
      <c r="E32" s="873"/>
      <c r="F32" s="254">
        <f>SUM(F10:F31)</f>
        <v>472307</v>
      </c>
    </row>
    <row r="33" spans="1:6" ht="12.75">
      <c r="A33" s="609"/>
      <c r="B33" s="610"/>
      <c r="C33" s="610"/>
      <c r="D33" s="610"/>
      <c r="E33" s="610"/>
      <c r="F33" s="611"/>
    </row>
    <row r="34" spans="1:6" ht="13.5" thickBot="1">
      <c r="A34" s="884" t="s">
        <v>168</v>
      </c>
      <c r="B34" s="885"/>
      <c r="C34" s="885"/>
      <c r="D34" s="885"/>
      <c r="E34" s="885"/>
      <c r="F34" s="608"/>
    </row>
    <row r="35" spans="1:6" ht="12.75">
      <c r="A35" s="866" t="s">
        <v>531</v>
      </c>
      <c r="B35" s="682"/>
      <c r="C35" s="682"/>
      <c r="D35" s="682"/>
      <c r="E35" s="675"/>
      <c r="F35" s="253">
        <v>98287</v>
      </c>
    </row>
    <row r="36" spans="1:6" ht="12.75">
      <c r="A36" s="866" t="s">
        <v>532</v>
      </c>
      <c r="B36" s="682"/>
      <c r="C36" s="682"/>
      <c r="D36" s="682"/>
      <c r="E36" s="675"/>
      <c r="F36" s="253">
        <v>57364</v>
      </c>
    </row>
    <row r="37" spans="1:6" ht="12.75">
      <c r="A37" s="866" t="s">
        <v>533</v>
      </c>
      <c r="B37" s="674"/>
      <c r="C37" s="674"/>
      <c r="D37" s="674"/>
      <c r="E37" s="675"/>
      <c r="F37" s="253">
        <v>42957</v>
      </c>
    </row>
    <row r="38" spans="1:6" ht="12.75">
      <c r="A38" s="866" t="s">
        <v>534</v>
      </c>
      <c r="B38" s="674"/>
      <c r="C38" s="674"/>
      <c r="D38" s="674"/>
      <c r="E38" s="675"/>
      <c r="F38" s="253">
        <v>1506</v>
      </c>
    </row>
    <row r="39" spans="1:6" ht="12.75">
      <c r="A39" s="866" t="s">
        <v>535</v>
      </c>
      <c r="B39" s="674"/>
      <c r="C39" s="674"/>
      <c r="D39" s="674"/>
      <c r="E39" s="675"/>
      <c r="F39" s="253">
        <v>6287</v>
      </c>
    </row>
    <row r="40" spans="1:6" ht="12.75">
      <c r="A40" s="866" t="s">
        <v>536</v>
      </c>
      <c r="B40" s="674"/>
      <c r="C40" s="674"/>
      <c r="D40" s="674"/>
      <c r="E40" s="675"/>
      <c r="F40" s="253">
        <v>18015</v>
      </c>
    </row>
    <row r="41" spans="1:6" ht="12.75">
      <c r="A41" s="866" t="s">
        <v>537</v>
      </c>
      <c r="B41" s="674"/>
      <c r="C41" s="674"/>
      <c r="D41" s="674"/>
      <c r="E41" s="675"/>
      <c r="F41" s="253">
        <v>149564</v>
      </c>
    </row>
    <row r="42" spans="1:6" ht="12.75">
      <c r="A42" s="866" t="s">
        <v>637</v>
      </c>
      <c r="B42" s="674"/>
      <c r="C42" s="674"/>
      <c r="D42" s="674"/>
      <c r="E42" s="675"/>
      <c r="F42" s="253">
        <v>39537</v>
      </c>
    </row>
    <row r="43" spans="1:6" ht="12.75">
      <c r="A43" s="866" t="s">
        <v>638</v>
      </c>
      <c r="B43" s="674"/>
      <c r="C43" s="674"/>
      <c r="D43" s="674"/>
      <c r="E43" s="675"/>
      <c r="F43" s="253">
        <v>4872</v>
      </c>
    </row>
    <row r="44" spans="1:6" ht="12.75">
      <c r="A44" s="866" t="s">
        <v>639</v>
      </c>
      <c r="B44" s="674"/>
      <c r="C44" s="674"/>
      <c r="D44" s="674"/>
      <c r="E44" s="675"/>
      <c r="F44" s="253">
        <v>700</v>
      </c>
    </row>
    <row r="45" spans="1:6" ht="12.75">
      <c r="A45" s="866" t="s">
        <v>640</v>
      </c>
      <c r="B45" s="674"/>
      <c r="C45" s="674"/>
      <c r="D45" s="674"/>
      <c r="E45" s="675"/>
      <c r="F45" s="253">
        <v>1100</v>
      </c>
    </row>
    <row r="46" spans="1:6" ht="12.75">
      <c r="A46" s="866" t="s">
        <v>641</v>
      </c>
      <c r="B46" s="674"/>
      <c r="C46" s="674"/>
      <c r="D46" s="674"/>
      <c r="E46" s="675"/>
      <c r="F46" s="253">
        <v>17594</v>
      </c>
    </row>
    <row r="47" spans="1:6" ht="12.75">
      <c r="A47" s="866" t="s">
        <v>230</v>
      </c>
      <c r="B47" s="682"/>
      <c r="C47" s="682"/>
      <c r="D47" s="682"/>
      <c r="E47" s="675"/>
      <c r="F47" s="253">
        <v>1000</v>
      </c>
    </row>
    <row r="48" spans="1:6" ht="12.75">
      <c r="A48" s="866" t="s">
        <v>538</v>
      </c>
      <c r="B48" s="682"/>
      <c r="C48" s="682"/>
      <c r="D48" s="682"/>
      <c r="E48" s="675"/>
      <c r="F48" s="253">
        <v>9674</v>
      </c>
    </row>
    <row r="49" spans="1:6" ht="12.75">
      <c r="A49" s="866" t="s">
        <v>539</v>
      </c>
      <c r="B49" s="682"/>
      <c r="C49" s="682"/>
      <c r="D49" s="682"/>
      <c r="E49" s="675"/>
      <c r="F49" s="253">
        <v>4300</v>
      </c>
    </row>
    <row r="50" spans="1:6" ht="12.75">
      <c r="A50" s="866" t="s">
        <v>480</v>
      </c>
      <c r="B50" s="682"/>
      <c r="C50" s="682"/>
      <c r="D50" s="682"/>
      <c r="E50" s="675"/>
      <c r="F50" s="253">
        <v>2725</v>
      </c>
    </row>
    <row r="51" spans="1:6" ht="12.75">
      <c r="A51" s="867" t="s">
        <v>609</v>
      </c>
      <c r="B51" s="870"/>
      <c r="C51" s="870"/>
      <c r="D51" s="870"/>
      <c r="E51" s="869"/>
      <c r="F51" s="253">
        <v>2125</v>
      </c>
    </row>
    <row r="52" spans="1:6" ht="12.75">
      <c r="A52" s="867" t="s">
        <v>385</v>
      </c>
      <c r="B52" s="870"/>
      <c r="C52" s="870"/>
      <c r="D52" s="870"/>
      <c r="E52" s="869"/>
      <c r="F52" s="253">
        <v>4250</v>
      </c>
    </row>
    <row r="53" spans="1:6" ht="12.75">
      <c r="A53" s="867" t="s">
        <v>642</v>
      </c>
      <c r="B53" s="868"/>
      <c r="C53" s="868"/>
      <c r="D53" s="868"/>
      <c r="E53" s="869"/>
      <c r="F53" s="253">
        <v>450</v>
      </c>
    </row>
    <row r="54" spans="1:6" ht="12.75">
      <c r="A54" s="867" t="s">
        <v>468</v>
      </c>
      <c r="B54" s="870"/>
      <c r="C54" s="870"/>
      <c r="D54" s="870"/>
      <c r="E54" s="869"/>
      <c r="F54" s="253">
        <v>10000</v>
      </c>
    </row>
    <row r="55" spans="1:6" ht="13.5" thickBot="1">
      <c r="A55" s="880" t="s">
        <v>169</v>
      </c>
      <c r="B55" s="881"/>
      <c r="C55" s="881"/>
      <c r="D55" s="881"/>
      <c r="E55" s="882"/>
      <c r="F55" s="255">
        <f>SUM(F35:F54)</f>
        <v>472307</v>
      </c>
    </row>
    <row r="56" ht="13.5" thickTop="1"/>
  </sheetData>
  <sheetProtection/>
  <mergeCells count="50">
    <mergeCell ref="A41:E41"/>
    <mergeCell ref="A23:E23"/>
    <mergeCell ref="A34:E34"/>
    <mergeCell ref="A37:E37"/>
    <mergeCell ref="A38:E38"/>
    <mergeCell ref="A39:E39"/>
    <mergeCell ref="A40:E40"/>
    <mergeCell ref="A31:E31"/>
    <mergeCell ref="A55:E55"/>
    <mergeCell ref="A47:E47"/>
    <mergeCell ref="A49:E49"/>
    <mergeCell ref="A51:E51"/>
    <mergeCell ref="D1:F1"/>
    <mergeCell ref="A35:E35"/>
    <mergeCell ref="A36:E36"/>
    <mergeCell ref="A11:E11"/>
    <mergeCell ref="A12:E12"/>
    <mergeCell ref="A13:E13"/>
    <mergeCell ref="A3:G3"/>
    <mergeCell ref="A4:I4"/>
    <mergeCell ref="A26:E26"/>
    <mergeCell ref="A27:E27"/>
    <mergeCell ref="A10:E10"/>
    <mergeCell ref="A6:G6"/>
    <mergeCell ref="A9:E9"/>
    <mergeCell ref="A20:E20"/>
    <mergeCell ref="A17:E17"/>
    <mergeCell ref="A21:E21"/>
    <mergeCell ref="A54:E54"/>
    <mergeCell ref="A50:E50"/>
    <mergeCell ref="A52:E52"/>
    <mergeCell ref="A14:E14"/>
    <mergeCell ref="A48:E48"/>
    <mergeCell ref="A15:E15"/>
    <mergeCell ref="A32:E32"/>
    <mergeCell ref="A16:E16"/>
    <mergeCell ref="A18:E18"/>
    <mergeCell ref="A19:E19"/>
    <mergeCell ref="A22:E22"/>
    <mergeCell ref="A29:E29"/>
    <mergeCell ref="A30:E30"/>
    <mergeCell ref="A24:E24"/>
    <mergeCell ref="A25:E25"/>
    <mergeCell ref="A28:E28"/>
    <mergeCell ref="A46:E46"/>
    <mergeCell ref="A53:E53"/>
    <mergeCell ref="A42:E42"/>
    <mergeCell ref="A43:E43"/>
    <mergeCell ref="A44:E44"/>
    <mergeCell ref="A45:E45"/>
  </mergeCells>
  <printOptions/>
  <pageMargins left="1.86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2"/>
  <sheetViews>
    <sheetView zoomScalePageLayoutView="0" workbookViewId="0" topLeftCell="A1">
      <selection activeCell="A3" sqref="A3:I3"/>
    </sheetView>
  </sheetViews>
  <sheetFormatPr defaultColWidth="9.00390625" defaultRowHeight="12.75"/>
  <cols>
    <col min="1" max="1" width="3.75390625" style="78" customWidth="1"/>
    <col min="2" max="3" width="9.125" style="78" customWidth="1"/>
    <col min="4" max="4" width="12.875" style="78" customWidth="1"/>
    <col min="5" max="5" width="13.875" style="78" customWidth="1"/>
    <col min="6" max="7" width="11.75390625" style="78" customWidth="1"/>
    <col min="8" max="8" width="10.75390625" style="78" customWidth="1"/>
    <col min="9" max="16384" width="9.125" style="78" customWidth="1"/>
  </cols>
  <sheetData>
    <row r="1" spans="6:9" ht="12.75">
      <c r="F1" s="939"/>
      <c r="G1" s="939"/>
      <c r="H1" s="939"/>
      <c r="I1" s="80"/>
    </row>
    <row r="2" spans="6:9" ht="12.75">
      <c r="F2" s="79"/>
      <c r="G2" s="79"/>
      <c r="H2" s="79" t="s">
        <v>460</v>
      </c>
      <c r="I2" s="80"/>
    </row>
    <row r="3" spans="1:9" ht="12.75">
      <c r="A3" s="941" t="s">
        <v>744</v>
      </c>
      <c r="B3" s="941"/>
      <c r="C3" s="941"/>
      <c r="D3" s="941"/>
      <c r="E3" s="941"/>
      <c r="F3" s="941"/>
      <c r="G3" s="941"/>
      <c r="H3" s="941"/>
      <c r="I3" s="941"/>
    </row>
    <row r="4" spans="1:9" ht="16.5" customHeight="1">
      <c r="A4" s="941" t="s">
        <v>644</v>
      </c>
      <c r="B4" s="941"/>
      <c r="C4" s="941"/>
      <c r="D4" s="941"/>
      <c r="E4" s="941"/>
      <c r="F4" s="941"/>
      <c r="G4" s="941"/>
      <c r="H4" s="941"/>
      <c r="I4" s="941"/>
    </row>
    <row r="5" spans="1:9" ht="12.75">
      <c r="A5" s="81"/>
      <c r="B5" s="81"/>
      <c r="C5" s="81"/>
      <c r="D5" s="941" t="s">
        <v>643</v>
      </c>
      <c r="E5" s="941"/>
      <c r="F5" s="941"/>
      <c r="G5" s="81"/>
      <c r="H5" s="81"/>
      <c r="I5" s="81"/>
    </row>
    <row r="6" spans="2:8" ht="12.75">
      <c r="B6" s="81"/>
      <c r="C6" s="81"/>
      <c r="D6" s="81"/>
      <c r="E6" s="81"/>
      <c r="F6" s="81"/>
      <c r="G6" s="81"/>
      <c r="H6" s="81"/>
    </row>
    <row r="7" spans="6:8" ht="13.5" thickBot="1">
      <c r="F7" s="940" t="s">
        <v>31</v>
      </c>
      <c r="G7" s="940"/>
      <c r="H7" s="940"/>
    </row>
    <row r="8" spans="1:8" ht="13.5" customHeight="1" thickTop="1">
      <c r="A8" s="942" t="s">
        <v>32</v>
      </c>
      <c r="B8" s="944" t="s">
        <v>33</v>
      </c>
      <c r="C8" s="944"/>
      <c r="D8" s="944"/>
      <c r="E8" s="944"/>
      <c r="F8" s="908" t="s">
        <v>495</v>
      </c>
      <c r="G8" s="908" t="s">
        <v>595</v>
      </c>
      <c r="H8" s="700" t="s">
        <v>467</v>
      </c>
    </row>
    <row r="9" spans="1:8" ht="12.75">
      <c r="A9" s="943"/>
      <c r="B9" s="945"/>
      <c r="C9" s="945"/>
      <c r="D9" s="945"/>
      <c r="E9" s="945"/>
      <c r="F9" s="699"/>
      <c r="G9" s="699"/>
      <c r="H9" s="701"/>
    </row>
    <row r="10" spans="1:8" ht="22.5" customHeight="1">
      <c r="A10" s="82"/>
      <c r="B10" s="935" t="s">
        <v>540</v>
      </c>
      <c r="C10" s="936"/>
      <c r="D10" s="936"/>
      <c r="E10" s="937"/>
      <c r="F10" s="256"/>
      <c r="G10" s="256"/>
      <c r="H10" s="83"/>
    </row>
    <row r="11" spans="1:8" ht="16.5" customHeight="1">
      <c r="A11" s="84"/>
      <c r="B11" s="938" t="s">
        <v>34</v>
      </c>
      <c r="C11" s="938"/>
      <c r="D11" s="938"/>
      <c r="E11" s="938"/>
      <c r="F11" s="257"/>
      <c r="G11" s="257"/>
      <c r="H11" s="85"/>
    </row>
    <row r="12" spans="1:8" ht="16.5" customHeight="1">
      <c r="A12" s="265" t="s">
        <v>114</v>
      </c>
      <c r="B12" s="938" t="s">
        <v>35</v>
      </c>
      <c r="C12" s="938"/>
      <c r="D12" s="938"/>
      <c r="E12" s="938"/>
      <c r="F12" s="306">
        <f>F13+F14</f>
        <v>403306</v>
      </c>
      <c r="G12" s="306">
        <f>G13+G14</f>
        <v>419002</v>
      </c>
      <c r="H12" s="283">
        <f>G12/F12*100</f>
        <v>103.89183399205567</v>
      </c>
    </row>
    <row r="13" spans="1:8" ht="12.75" customHeight="1">
      <c r="A13" s="86" t="s">
        <v>36</v>
      </c>
      <c r="B13" s="946" t="s">
        <v>37</v>
      </c>
      <c r="C13" s="946"/>
      <c r="D13" s="946"/>
      <c r="E13" s="946"/>
      <c r="F13" s="267">
        <v>31000</v>
      </c>
      <c r="G13" s="267">
        <v>40786</v>
      </c>
      <c r="H13" s="284">
        <f>G13/F13*100</f>
        <v>131.56774193548387</v>
      </c>
    </row>
    <row r="14" spans="1:8" ht="12.75" customHeight="1">
      <c r="A14" s="87" t="s">
        <v>38</v>
      </c>
      <c r="B14" s="919" t="s">
        <v>39</v>
      </c>
      <c r="C14" s="919"/>
      <c r="D14" s="919"/>
      <c r="E14" s="919"/>
      <c r="F14" s="268">
        <v>372306</v>
      </c>
      <c r="G14" s="268">
        <v>378216</v>
      </c>
      <c r="H14" s="285">
        <f>G14/F14*100</f>
        <v>101.5874039096872</v>
      </c>
    </row>
    <row r="15" spans="1:8" ht="12.75">
      <c r="A15" s="89" t="s">
        <v>40</v>
      </c>
      <c r="B15" s="919" t="s">
        <v>41</v>
      </c>
      <c r="C15" s="919"/>
      <c r="D15" s="919"/>
      <c r="E15" s="919"/>
      <c r="F15" s="269">
        <v>0</v>
      </c>
      <c r="G15" s="269">
        <v>0</v>
      </c>
      <c r="H15" s="281">
        <v>0</v>
      </c>
    </row>
    <row r="16" spans="1:8" ht="12.75">
      <c r="A16" s="89" t="s">
        <v>42</v>
      </c>
      <c r="B16" s="919" t="s">
        <v>43</v>
      </c>
      <c r="C16" s="919"/>
      <c r="D16" s="919"/>
      <c r="E16" s="919"/>
      <c r="F16" s="269">
        <v>57640</v>
      </c>
      <c r="G16" s="269">
        <v>73956</v>
      </c>
      <c r="H16" s="281">
        <f aca="true" t="shared" si="0" ref="H16:H28">G16/F16*100</f>
        <v>128.30673143650242</v>
      </c>
    </row>
    <row r="17" spans="1:8" ht="12.75" customHeight="1">
      <c r="A17" s="89" t="s">
        <v>44</v>
      </c>
      <c r="B17" s="919" t="s">
        <v>45</v>
      </c>
      <c r="C17" s="919"/>
      <c r="D17" s="919"/>
      <c r="E17" s="919"/>
      <c r="F17" s="269">
        <v>310296</v>
      </c>
      <c r="G17" s="269">
        <v>299960</v>
      </c>
      <c r="H17" s="281">
        <f t="shared" si="0"/>
        <v>96.66898703173744</v>
      </c>
    </row>
    <row r="18" spans="1:8" ht="12.75">
      <c r="A18" s="90" t="s">
        <v>46</v>
      </c>
      <c r="B18" s="950" t="s">
        <v>47</v>
      </c>
      <c r="C18" s="950"/>
      <c r="D18" s="950"/>
      <c r="E18" s="950"/>
      <c r="F18" s="270">
        <v>4370</v>
      </c>
      <c r="G18" s="270">
        <v>4300</v>
      </c>
      <c r="H18" s="282">
        <f t="shared" si="0"/>
        <v>98.39816933638444</v>
      </c>
    </row>
    <row r="19" spans="1:8" ht="12.75">
      <c r="A19" s="91" t="s">
        <v>452</v>
      </c>
      <c r="B19" s="951" t="s">
        <v>48</v>
      </c>
      <c r="C19" s="952"/>
      <c r="D19" s="952"/>
      <c r="E19" s="953"/>
      <c r="F19" s="271">
        <v>662393</v>
      </c>
      <c r="G19" s="271">
        <v>640583</v>
      </c>
      <c r="H19" s="283">
        <f t="shared" si="0"/>
        <v>96.70739274116725</v>
      </c>
    </row>
    <row r="20" spans="1:8" ht="12.75" customHeight="1">
      <c r="A20" s="92" t="s">
        <v>49</v>
      </c>
      <c r="B20" s="946" t="s">
        <v>50</v>
      </c>
      <c r="C20" s="946"/>
      <c r="D20" s="946"/>
      <c r="E20" s="946"/>
      <c r="F20" s="266">
        <v>523847</v>
      </c>
      <c r="G20" s="266">
        <v>522003</v>
      </c>
      <c r="H20" s="284">
        <f t="shared" si="0"/>
        <v>99.64798882116344</v>
      </c>
    </row>
    <row r="21" spans="1:8" ht="12.75">
      <c r="A21" s="89" t="s">
        <v>51</v>
      </c>
      <c r="B21" s="919" t="s">
        <v>52</v>
      </c>
      <c r="C21" s="919"/>
      <c r="D21" s="919"/>
      <c r="E21" s="919"/>
      <c r="F21" s="269">
        <v>0</v>
      </c>
      <c r="G21" s="269">
        <v>0</v>
      </c>
      <c r="H21" s="281">
        <v>0</v>
      </c>
    </row>
    <row r="22" spans="1:8" ht="12.75">
      <c r="A22" s="89" t="s">
        <v>53</v>
      </c>
      <c r="B22" s="919" t="s">
        <v>54</v>
      </c>
      <c r="C22" s="919"/>
      <c r="D22" s="919"/>
      <c r="E22" s="919"/>
      <c r="F22" s="269">
        <v>571</v>
      </c>
      <c r="G22" s="269">
        <v>0</v>
      </c>
      <c r="H22" s="281">
        <f t="shared" si="0"/>
        <v>0</v>
      </c>
    </row>
    <row r="23" spans="1:9" ht="12.75">
      <c r="A23" s="89" t="s">
        <v>55</v>
      </c>
      <c r="B23" s="920" t="s">
        <v>58</v>
      </c>
      <c r="C23" s="913"/>
      <c r="D23" s="913"/>
      <c r="E23" s="916"/>
      <c r="F23" s="273">
        <v>137975</v>
      </c>
      <c r="G23" s="273">
        <v>118580</v>
      </c>
      <c r="H23" s="281">
        <f t="shared" si="0"/>
        <v>85.94310563507882</v>
      </c>
      <c r="I23" s="93"/>
    </row>
    <row r="24" spans="1:8" ht="12.75">
      <c r="A24" s="94" t="s">
        <v>56</v>
      </c>
      <c r="B24" s="920" t="s">
        <v>60</v>
      </c>
      <c r="C24" s="918"/>
      <c r="D24" s="918"/>
      <c r="E24" s="916"/>
      <c r="F24" s="273">
        <v>0</v>
      </c>
      <c r="G24" s="273">
        <v>0</v>
      </c>
      <c r="H24" s="281">
        <v>0</v>
      </c>
    </row>
    <row r="25" spans="1:8" ht="12.75">
      <c r="A25" s="89" t="s">
        <v>57</v>
      </c>
      <c r="B25" s="947" t="s">
        <v>12</v>
      </c>
      <c r="C25" s="948"/>
      <c r="D25" s="948"/>
      <c r="E25" s="949"/>
      <c r="F25" s="273">
        <v>0</v>
      </c>
      <c r="G25" s="273">
        <v>0</v>
      </c>
      <c r="H25" s="282">
        <v>0</v>
      </c>
    </row>
    <row r="26" spans="1:8" ht="12.75">
      <c r="A26" s="92" t="s">
        <v>116</v>
      </c>
      <c r="B26" s="954" t="s">
        <v>61</v>
      </c>
      <c r="C26" s="955"/>
      <c r="D26" s="955"/>
      <c r="E26" s="956"/>
      <c r="F26" s="274">
        <f>SUM(F27:F29)</f>
        <v>26494</v>
      </c>
      <c r="G26" s="274">
        <f>SUM(G27:G29)</f>
        <v>10000</v>
      </c>
      <c r="H26" s="283">
        <f t="shared" si="0"/>
        <v>37.74439495734883</v>
      </c>
    </row>
    <row r="27" spans="1:8" ht="12.75" customHeight="1">
      <c r="A27" s="92" t="s">
        <v>62</v>
      </c>
      <c r="B27" s="957" t="s">
        <v>63</v>
      </c>
      <c r="C27" s="958"/>
      <c r="D27" s="958"/>
      <c r="E27" s="959"/>
      <c r="F27" s="275">
        <v>13264</v>
      </c>
      <c r="G27" s="275">
        <v>0</v>
      </c>
      <c r="H27" s="284">
        <f t="shared" si="0"/>
        <v>0</v>
      </c>
    </row>
    <row r="28" spans="1:9" ht="12.75">
      <c r="A28" s="89" t="s">
        <v>64</v>
      </c>
      <c r="B28" s="919" t="s">
        <v>65</v>
      </c>
      <c r="C28" s="919"/>
      <c r="D28" s="919"/>
      <c r="E28" s="919"/>
      <c r="F28" s="268">
        <v>13230</v>
      </c>
      <c r="G28" s="268">
        <v>10000</v>
      </c>
      <c r="H28" s="285">
        <f t="shared" si="0"/>
        <v>75.58578987150416</v>
      </c>
      <c r="I28" s="93"/>
    </row>
    <row r="29" spans="1:9" ht="12.75">
      <c r="A29" s="90" t="s">
        <v>66</v>
      </c>
      <c r="B29" s="948" t="s">
        <v>67</v>
      </c>
      <c r="C29" s="960"/>
      <c r="D29" s="960"/>
      <c r="E29" s="960"/>
      <c r="F29" s="276">
        <v>0</v>
      </c>
      <c r="G29" s="276">
        <v>0</v>
      </c>
      <c r="H29" s="307">
        <v>0</v>
      </c>
      <c r="I29" s="95"/>
    </row>
    <row r="30" spans="1:9" ht="12.75">
      <c r="A30" s="90" t="s">
        <v>117</v>
      </c>
      <c r="B30" s="928" t="s">
        <v>68</v>
      </c>
      <c r="C30" s="928"/>
      <c r="D30" s="928"/>
      <c r="E30" s="928"/>
      <c r="F30" s="277">
        <f>SUM(F31:F32)</f>
        <v>1650</v>
      </c>
      <c r="G30" s="277">
        <f>SUM(G31:G32)</f>
        <v>1481</v>
      </c>
      <c r="H30" s="283">
        <f>G30/F30*100</f>
        <v>89.75757575757576</v>
      </c>
      <c r="I30" s="93"/>
    </row>
    <row r="31" spans="1:8" ht="12.75" customHeight="1">
      <c r="A31" s="92" t="s">
        <v>69</v>
      </c>
      <c r="B31" s="946" t="s">
        <v>70</v>
      </c>
      <c r="C31" s="946"/>
      <c r="D31" s="946"/>
      <c r="E31" s="946"/>
      <c r="F31" s="278">
        <v>0</v>
      </c>
      <c r="G31" s="278">
        <v>881</v>
      </c>
      <c r="H31" s="284">
        <v>0</v>
      </c>
    </row>
    <row r="32" spans="1:8" ht="12.75">
      <c r="A32" s="89" t="s">
        <v>71</v>
      </c>
      <c r="B32" s="919" t="s">
        <v>72</v>
      </c>
      <c r="C32" s="919"/>
      <c r="D32" s="919"/>
      <c r="E32" s="919"/>
      <c r="F32" s="303">
        <v>1650</v>
      </c>
      <c r="G32" s="303">
        <v>600</v>
      </c>
      <c r="H32" s="307">
        <f>G32/F32*100</f>
        <v>36.36363636363637</v>
      </c>
    </row>
    <row r="33" spans="1:9" ht="12.75">
      <c r="A33" s="180" t="s">
        <v>317</v>
      </c>
      <c r="B33" s="961" t="s">
        <v>301</v>
      </c>
      <c r="C33" s="961"/>
      <c r="D33" s="961"/>
      <c r="E33" s="961"/>
      <c r="F33" s="271">
        <v>64495</v>
      </c>
      <c r="G33" s="271">
        <v>42084</v>
      </c>
      <c r="H33" s="283">
        <f>G33/F33*100</f>
        <v>65.2515698891387</v>
      </c>
      <c r="I33" s="93"/>
    </row>
    <row r="34" spans="1:9" ht="12.75">
      <c r="A34" s="94"/>
      <c r="B34" s="920" t="s">
        <v>318</v>
      </c>
      <c r="C34" s="965"/>
      <c r="D34" s="965"/>
      <c r="E34" s="966"/>
      <c r="F34" s="273">
        <v>8901</v>
      </c>
      <c r="G34" s="273">
        <v>8766</v>
      </c>
      <c r="H34" s="182">
        <f>G34/F34*100</f>
        <v>98.48331648129424</v>
      </c>
      <c r="I34" s="93"/>
    </row>
    <row r="35" spans="1:9" ht="12.75">
      <c r="A35" s="181" t="s">
        <v>120</v>
      </c>
      <c r="B35" s="987" t="s">
        <v>306</v>
      </c>
      <c r="C35" s="988"/>
      <c r="D35" s="988"/>
      <c r="E35" s="989"/>
      <c r="F35" s="271">
        <v>468995</v>
      </c>
      <c r="G35" s="271">
        <v>333703</v>
      </c>
      <c r="H35" s="283">
        <v>0</v>
      </c>
      <c r="I35" s="93"/>
    </row>
    <row r="36" spans="1:9" ht="12.75">
      <c r="A36" s="94"/>
      <c r="B36" s="920" t="s">
        <v>318</v>
      </c>
      <c r="C36" s="965"/>
      <c r="D36" s="965"/>
      <c r="E36" s="966"/>
      <c r="F36" s="272">
        <v>0</v>
      </c>
      <c r="G36" s="272">
        <v>0</v>
      </c>
      <c r="H36" s="182">
        <v>0</v>
      </c>
      <c r="I36" s="93"/>
    </row>
    <row r="37" spans="1:9" ht="12.75" customHeight="1">
      <c r="A37" s="92" t="s">
        <v>123</v>
      </c>
      <c r="B37" s="962" t="s">
        <v>73</v>
      </c>
      <c r="C37" s="963"/>
      <c r="D37" s="963"/>
      <c r="E37" s="964"/>
      <c r="F37" s="904">
        <v>3900</v>
      </c>
      <c r="G37" s="904">
        <v>3000</v>
      </c>
      <c r="H37" s="906">
        <f>G37/F37*100</f>
        <v>76.92307692307693</v>
      </c>
      <c r="I37" s="93"/>
    </row>
    <row r="38" spans="1:8" ht="12.75">
      <c r="A38" s="96"/>
      <c r="B38" s="990" t="s">
        <v>74</v>
      </c>
      <c r="C38" s="991"/>
      <c r="D38" s="991"/>
      <c r="E38" s="992"/>
      <c r="F38" s="905"/>
      <c r="G38" s="905"/>
      <c r="H38" s="907"/>
    </row>
    <row r="39" spans="1:8" ht="12.75">
      <c r="A39" s="92" t="s">
        <v>311</v>
      </c>
      <c r="B39" s="951" t="s">
        <v>79</v>
      </c>
      <c r="C39" s="952"/>
      <c r="D39" s="952"/>
      <c r="E39" s="953"/>
      <c r="F39" s="274">
        <f>SUM(F40:F41)</f>
        <v>329972</v>
      </c>
      <c r="G39" s="274">
        <f>SUM(G40:G41)</f>
        <v>326798</v>
      </c>
      <c r="H39" s="286">
        <f>G39/F39*100</f>
        <v>99.03810020244141</v>
      </c>
    </row>
    <row r="40" spans="1:8" ht="12.75" customHeight="1">
      <c r="A40" s="92" t="s">
        <v>75</v>
      </c>
      <c r="B40" s="957" t="s">
        <v>135</v>
      </c>
      <c r="C40" s="955"/>
      <c r="D40" s="955"/>
      <c r="E40" s="956"/>
      <c r="F40" s="275">
        <v>186141</v>
      </c>
      <c r="G40" s="275">
        <v>230000</v>
      </c>
      <c r="H40" s="284">
        <f>G40/F40*100</f>
        <v>123.56224582440194</v>
      </c>
    </row>
    <row r="41" spans="1:8" ht="12.75">
      <c r="A41" s="89" t="s">
        <v>80</v>
      </c>
      <c r="B41" s="947" t="s">
        <v>170</v>
      </c>
      <c r="C41" s="948"/>
      <c r="D41" s="948"/>
      <c r="E41" s="949"/>
      <c r="F41" s="304">
        <v>143831</v>
      </c>
      <c r="G41" s="304">
        <v>96798</v>
      </c>
      <c r="H41" s="284">
        <f>G41/F41*100</f>
        <v>67.29981714651223</v>
      </c>
    </row>
    <row r="42" spans="1:8" ht="12.75">
      <c r="A42" s="97" t="s">
        <v>319</v>
      </c>
      <c r="B42" s="951" t="s">
        <v>84</v>
      </c>
      <c r="C42" s="952"/>
      <c r="D42" s="952"/>
      <c r="E42" s="953"/>
      <c r="F42" s="306">
        <f>SUM(F43)</f>
        <v>0</v>
      </c>
      <c r="G42" s="306">
        <f>SUM(G43)</f>
        <v>0</v>
      </c>
      <c r="H42" s="283">
        <v>0</v>
      </c>
    </row>
    <row r="43" spans="1:8" ht="12.75">
      <c r="A43" s="97" t="s">
        <v>82</v>
      </c>
      <c r="B43" s="978" t="s">
        <v>136</v>
      </c>
      <c r="C43" s="979"/>
      <c r="D43" s="979"/>
      <c r="E43" s="980"/>
      <c r="F43" s="279">
        <v>0</v>
      </c>
      <c r="G43" s="279">
        <v>0</v>
      </c>
      <c r="H43" s="284">
        <v>0</v>
      </c>
    </row>
    <row r="44" spans="1:8" ht="12.75">
      <c r="A44" s="92" t="s">
        <v>461</v>
      </c>
      <c r="B44" s="993" t="s">
        <v>455</v>
      </c>
      <c r="C44" s="703"/>
      <c r="D44" s="703"/>
      <c r="E44" s="704"/>
      <c r="F44" s="279">
        <v>0</v>
      </c>
      <c r="G44" s="279">
        <v>0</v>
      </c>
      <c r="H44" s="284"/>
    </row>
    <row r="45" spans="1:8" ht="12.75" customHeight="1" thickBot="1">
      <c r="A45" s="264"/>
      <c r="B45" s="994" t="s">
        <v>88</v>
      </c>
      <c r="C45" s="994"/>
      <c r="D45" s="994"/>
      <c r="E45" s="994"/>
      <c r="F45" s="280">
        <f>F12+F19+F26+F30+F33+F35+F37+F39+F42+F44</f>
        <v>1961205</v>
      </c>
      <c r="G45" s="280">
        <f>G12+G19+G26+G30+G33+G35+G37+G39+G42+G44</f>
        <v>1776651</v>
      </c>
      <c r="H45" s="288">
        <f>G45/F45*100</f>
        <v>90.58976496592656</v>
      </c>
    </row>
    <row r="46" spans="1:8" ht="12.75" customHeight="1" thickTop="1">
      <c r="A46" s="98"/>
      <c r="B46" s="99"/>
      <c r="C46" s="99"/>
      <c r="D46" s="99"/>
      <c r="E46" s="99"/>
      <c r="F46" s="258"/>
      <c r="G46" s="258"/>
      <c r="H46" s="259"/>
    </row>
    <row r="47" spans="1:8" ht="12.75" customHeight="1">
      <c r="A47" s="98"/>
      <c r="B47" s="99"/>
      <c r="C47" s="99"/>
      <c r="D47" s="99"/>
      <c r="E47" s="99"/>
      <c r="F47" s="258"/>
      <c r="G47" s="258"/>
      <c r="H47" s="259"/>
    </row>
    <row r="48" spans="1:8" ht="12.75" customHeight="1">
      <c r="A48" s="98"/>
      <c r="B48" s="99"/>
      <c r="C48" s="99"/>
      <c r="D48" s="99"/>
      <c r="E48" s="99"/>
      <c r="F48" s="258"/>
      <c r="G48" s="258"/>
      <c r="H48" s="259"/>
    </row>
    <row r="49" spans="1:8" ht="12.75" customHeight="1">
      <c r="A49" s="98"/>
      <c r="B49" s="99"/>
      <c r="C49" s="99"/>
      <c r="D49" s="99"/>
      <c r="E49" s="99"/>
      <c r="F49" s="258"/>
      <c r="G49" s="258"/>
      <c r="H49" s="259"/>
    </row>
    <row r="50" spans="1:8" ht="12.75" customHeight="1">
      <c r="A50" s="98"/>
      <c r="B50" s="99"/>
      <c r="C50" s="99"/>
      <c r="D50" s="99"/>
      <c r="E50" s="99"/>
      <c r="F50" s="258"/>
      <c r="G50" s="258"/>
      <c r="H50" s="259"/>
    </row>
    <row r="51" spans="1:8" ht="12.75" customHeight="1">
      <c r="A51" s="98"/>
      <c r="B51" s="99"/>
      <c r="C51" s="99"/>
      <c r="D51" s="99"/>
      <c r="E51" s="99"/>
      <c r="F51" s="258"/>
      <c r="G51" s="258"/>
      <c r="H51" s="259"/>
    </row>
    <row r="52" spans="1:8" ht="12.75" customHeight="1">
      <c r="A52" s="98"/>
      <c r="B52" s="99"/>
      <c r="C52" s="99"/>
      <c r="D52" s="99"/>
      <c r="E52" s="99"/>
      <c r="F52" s="258"/>
      <c r="G52" s="258"/>
      <c r="H52" s="259"/>
    </row>
    <row r="53" spans="1:8" ht="12.75" customHeight="1">
      <c r="A53" s="98"/>
      <c r="B53" s="99"/>
      <c r="C53" s="99"/>
      <c r="D53" s="99"/>
      <c r="E53" s="99"/>
      <c r="F53" s="258"/>
      <c r="G53" s="258"/>
      <c r="H53" s="259"/>
    </row>
    <row r="54" spans="1:8" ht="12.75" customHeight="1">
      <c r="A54" s="98"/>
      <c r="B54" s="99"/>
      <c r="C54" s="99"/>
      <c r="D54" s="99"/>
      <c r="E54" s="99"/>
      <c r="F54" s="258"/>
      <c r="G54" s="258"/>
      <c r="H54" s="259"/>
    </row>
    <row r="55" spans="1:8" ht="12.75" customHeight="1">
      <c r="A55" s="98"/>
      <c r="B55" s="99"/>
      <c r="C55" s="99"/>
      <c r="D55" s="99"/>
      <c r="E55" s="99"/>
      <c r="F55" s="258"/>
      <c r="G55" s="258"/>
      <c r="H55" s="259"/>
    </row>
    <row r="56" spans="1:8" ht="12.75" customHeight="1">
      <c r="A56" s="98"/>
      <c r="B56" s="99"/>
      <c r="C56" s="99"/>
      <c r="D56" s="99"/>
      <c r="E56" s="99"/>
      <c r="F56" s="258"/>
      <c r="G56" s="258"/>
      <c r="H56" s="259"/>
    </row>
    <row r="57" spans="1:8" ht="12.75" customHeight="1">
      <c r="A57" s="98"/>
      <c r="B57" s="99"/>
      <c r="C57" s="99"/>
      <c r="D57" s="99"/>
      <c r="E57" s="99"/>
      <c r="F57" s="258"/>
      <c r="G57" s="258"/>
      <c r="H57" s="259"/>
    </row>
    <row r="58" spans="1:8" ht="12.75" customHeight="1">
      <c r="A58" s="98"/>
      <c r="B58" s="99"/>
      <c r="C58" s="99"/>
      <c r="D58" s="99"/>
      <c r="E58" s="99"/>
      <c r="F58" s="258"/>
      <c r="G58" s="258"/>
      <c r="H58" s="259"/>
    </row>
    <row r="59" spans="1:8" ht="12.75" customHeight="1">
      <c r="A59" s="98"/>
      <c r="B59" s="99"/>
      <c r="C59" s="99"/>
      <c r="D59" s="99"/>
      <c r="E59" s="99"/>
      <c r="F59" s="258"/>
      <c r="G59" s="258"/>
      <c r="H59" s="259"/>
    </row>
    <row r="60" spans="1:8" ht="12.75" customHeight="1">
      <c r="A60" s="98"/>
      <c r="B60" s="99"/>
      <c r="C60" s="99"/>
      <c r="D60" s="99"/>
      <c r="E60" s="99"/>
      <c r="F60" s="258"/>
      <c r="G60" s="258"/>
      <c r="H60" s="259"/>
    </row>
    <row r="61" spans="1:8" ht="12.75" customHeight="1">
      <c r="A61" s="98"/>
      <c r="B61" s="99"/>
      <c r="C61" s="99"/>
      <c r="D61" s="99"/>
      <c r="E61" s="99"/>
      <c r="F61" s="258"/>
      <c r="G61" s="258"/>
      <c r="H61" s="259"/>
    </row>
    <row r="62" spans="1:8" ht="12.75" customHeight="1">
      <c r="A62" s="98"/>
      <c r="B62" s="99"/>
      <c r="C62" s="99"/>
      <c r="D62" s="99"/>
      <c r="E62" s="99"/>
      <c r="F62" s="258"/>
      <c r="G62" s="258"/>
      <c r="H62" s="259"/>
    </row>
    <row r="63" spans="1:8" ht="12.75" customHeight="1">
      <c r="A63" s="98"/>
      <c r="B63" s="99"/>
      <c r="C63" s="99"/>
      <c r="D63" s="99"/>
      <c r="E63" s="99"/>
      <c r="F63" s="909" t="s">
        <v>492</v>
      </c>
      <c r="G63" s="910"/>
      <c r="H63" s="910"/>
    </row>
    <row r="64" spans="1:8" ht="12.75" customHeight="1">
      <c r="A64" s="98"/>
      <c r="B64" s="99"/>
      <c r="C64" s="99"/>
      <c r="D64" s="99"/>
      <c r="E64" s="99"/>
      <c r="F64" s="258"/>
      <c r="G64" s="258"/>
      <c r="H64" s="259"/>
    </row>
    <row r="65" spans="1:10" s="95" customFormat="1" ht="16.5" customHeight="1" thickBot="1">
      <c r="A65" s="98"/>
      <c r="B65" s="99"/>
      <c r="C65" s="99"/>
      <c r="D65" s="99"/>
      <c r="E65" s="99"/>
      <c r="F65" s="229"/>
      <c r="G65" s="229"/>
      <c r="H65" s="229" t="s">
        <v>31</v>
      </c>
      <c r="I65" s="229"/>
      <c r="J65" s="229"/>
    </row>
    <row r="66" spans="1:8" ht="13.5" customHeight="1" thickTop="1">
      <c r="A66" s="891"/>
      <c r="B66" s="981" t="s">
        <v>171</v>
      </c>
      <c r="C66" s="982"/>
      <c r="D66" s="982"/>
      <c r="E66" s="983"/>
      <c r="F66" s="908" t="s">
        <v>541</v>
      </c>
      <c r="G66" s="908" t="s">
        <v>645</v>
      </c>
      <c r="H66" s="700" t="s">
        <v>467</v>
      </c>
    </row>
    <row r="67" spans="1:8" ht="13.5" customHeight="1">
      <c r="A67" s="892"/>
      <c r="B67" s="984"/>
      <c r="C67" s="985"/>
      <c r="D67" s="985"/>
      <c r="E67" s="986"/>
      <c r="F67" s="699"/>
      <c r="G67" s="699"/>
      <c r="H67" s="701"/>
    </row>
    <row r="68" spans="1:8" ht="12.75">
      <c r="A68" s="100" t="s">
        <v>36</v>
      </c>
      <c r="B68" s="914" t="s">
        <v>133</v>
      </c>
      <c r="C68" s="914"/>
      <c r="D68" s="914"/>
      <c r="E68" s="914"/>
      <c r="F68" s="295">
        <f>SUM(F69:F75)</f>
        <v>574885</v>
      </c>
      <c r="G68" s="295">
        <f>SUM(G69:G75)</f>
        <v>486121</v>
      </c>
      <c r="H68" s="287">
        <f>G68/F68*100</f>
        <v>84.55969454760518</v>
      </c>
    </row>
    <row r="69" spans="1:8" ht="12.75">
      <c r="A69" s="101"/>
      <c r="B69" s="913" t="s">
        <v>172</v>
      </c>
      <c r="C69" s="913"/>
      <c r="D69" s="913"/>
      <c r="E69" s="913"/>
      <c r="F69" s="296">
        <v>222632</v>
      </c>
      <c r="G69" s="296">
        <v>154002</v>
      </c>
      <c r="H69" s="88">
        <f>G69/F69*100</f>
        <v>69.17334435301305</v>
      </c>
    </row>
    <row r="70" spans="1:8" ht="12.75">
      <c r="A70" s="101"/>
      <c r="B70" s="917" t="s">
        <v>320</v>
      </c>
      <c r="C70" s="913"/>
      <c r="D70" s="913"/>
      <c r="E70" s="913"/>
      <c r="F70" s="296">
        <v>53753</v>
      </c>
      <c r="G70" s="296">
        <v>47201</v>
      </c>
      <c r="H70" s="88">
        <f>G70/F70*100</f>
        <v>87.81091287928116</v>
      </c>
    </row>
    <row r="71" spans="1:8" ht="12.75">
      <c r="A71" s="101"/>
      <c r="B71" s="917" t="s">
        <v>321</v>
      </c>
      <c r="C71" s="913"/>
      <c r="D71" s="913"/>
      <c r="E71" s="913"/>
      <c r="F71" s="296">
        <v>188455</v>
      </c>
      <c r="G71" s="296">
        <v>150855</v>
      </c>
      <c r="H71" s="88">
        <f>G71/F71*100</f>
        <v>80.0482873895625</v>
      </c>
    </row>
    <row r="72" spans="1:8" ht="12.75">
      <c r="A72" s="101"/>
      <c r="B72" s="917" t="s">
        <v>322</v>
      </c>
      <c r="C72" s="913"/>
      <c r="D72" s="913"/>
      <c r="E72" s="913"/>
      <c r="F72" s="297">
        <v>0</v>
      </c>
      <c r="G72" s="297">
        <v>0</v>
      </c>
      <c r="H72" s="88">
        <v>0</v>
      </c>
    </row>
    <row r="73" spans="1:8" ht="12.75">
      <c r="A73" s="101"/>
      <c r="B73" s="917" t="s">
        <v>323</v>
      </c>
      <c r="C73" s="913"/>
      <c r="D73" s="913"/>
      <c r="E73" s="913"/>
      <c r="F73" s="297">
        <v>0</v>
      </c>
      <c r="G73" s="297">
        <v>0</v>
      </c>
      <c r="H73" s="88">
        <v>0</v>
      </c>
    </row>
    <row r="74" spans="1:8" ht="12.75">
      <c r="A74" s="101"/>
      <c r="B74" s="917" t="s">
        <v>324</v>
      </c>
      <c r="C74" s="913"/>
      <c r="D74" s="913"/>
      <c r="E74" s="913"/>
      <c r="F74" s="296">
        <v>104861</v>
      </c>
      <c r="G74" s="296">
        <v>130383</v>
      </c>
      <c r="H74" s="422">
        <f aca="true" t="shared" si="1" ref="H74:H79">G74/F74*100</f>
        <v>124.33888671670115</v>
      </c>
    </row>
    <row r="75" spans="1:8" ht="12.75">
      <c r="A75" s="101"/>
      <c r="B75" s="890" t="s">
        <v>325</v>
      </c>
      <c r="C75" s="917"/>
      <c r="D75" s="917"/>
      <c r="E75" s="931"/>
      <c r="F75" s="296">
        <v>5184</v>
      </c>
      <c r="G75" s="296">
        <v>3680</v>
      </c>
      <c r="H75" s="422">
        <f t="shared" si="1"/>
        <v>70.98765432098766</v>
      </c>
    </row>
    <row r="76" spans="1:8" ht="12.75">
      <c r="A76" s="101" t="s">
        <v>38</v>
      </c>
      <c r="B76" s="915" t="s">
        <v>173</v>
      </c>
      <c r="C76" s="913"/>
      <c r="D76" s="913"/>
      <c r="E76" s="916"/>
      <c r="F76" s="298">
        <v>471117</v>
      </c>
      <c r="G76" s="298">
        <v>222910</v>
      </c>
      <c r="H76" s="422">
        <f t="shared" si="1"/>
        <v>47.31521044666187</v>
      </c>
    </row>
    <row r="77" spans="1:8" ht="12.75">
      <c r="A77" s="101" t="s">
        <v>49</v>
      </c>
      <c r="B77" s="915" t="s">
        <v>174</v>
      </c>
      <c r="C77" s="913"/>
      <c r="D77" s="913"/>
      <c r="E77" s="916"/>
      <c r="F77" s="298">
        <v>188925</v>
      </c>
      <c r="G77" s="298">
        <v>230173</v>
      </c>
      <c r="H77" s="422">
        <f t="shared" si="1"/>
        <v>121.83300251422521</v>
      </c>
    </row>
    <row r="78" spans="1:8" ht="12.75">
      <c r="A78" s="101" t="s">
        <v>62</v>
      </c>
      <c r="B78" s="915" t="s">
        <v>175</v>
      </c>
      <c r="C78" s="913"/>
      <c r="D78" s="913"/>
      <c r="E78" s="916"/>
      <c r="F78" s="298">
        <v>12674</v>
      </c>
      <c r="G78" s="298">
        <v>10674</v>
      </c>
      <c r="H78" s="422">
        <f t="shared" si="1"/>
        <v>84.21966230077324</v>
      </c>
    </row>
    <row r="79" spans="1:9" ht="12.75">
      <c r="A79" s="101" t="s">
        <v>64</v>
      </c>
      <c r="B79" s="912" t="s">
        <v>110</v>
      </c>
      <c r="C79" s="912"/>
      <c r="D79" s="912"/>
      <c r="E79" s="912"/>
      <c r="F79" s="298">
        <v>25000</v>
      </c>
      <c r="G79" s="298">
        <v>0</v>
      </c>
      <c r="H79" s="422">
        <f t="shared" si="1"/>
        <v>0</v>
      </c>
      <c r="I79" s="95"/>
    </row>
    <row r="80" spans="1:9" ht="12.75">
      <c r="A80" s="101" t="s">
        <v>66</v>
      </c>
      <c r="B80" s="918" t="s">
        <v>138</v>
      </c>
      <c r="C80" s="918"/>
      <c r="D80" s="918"/>
      <c r="E80" s="918"/>
      <c r="F80" s="298">
        <v>0</v>
      </c>
      <c r="G80" s="298">
        <v>0</v>
      </c>
      <c r="H80" s="422">
        <v>0</v>
      </c>
      <c r="I80" s="95"/>
    </row>
    <row r="81" spans="1:9" ht="12.75">
      <c r="A81" s="404" t="s">
        <v>69</v>
      </c>
      <c r="B81" s="890" t="s">
        <v>462</v>
      </c>
      <c r="C81" s="918"/>
      <c r="D81" s="918"/>
      <c r="E81" s="916"/>
      <c r="F81" s="298">
        <v>0</v>
      </c>
      <c r="G81" s="298">
        <v>160000</v>
      </c>
      <c r="H81" s="422">
        <v>0</v>
      </c>
      <c r="I81" s="95"/>
    </row>
    <row r="82" spans="1:9" ht="12.75">
      <c r="A82" s="404" t="s">
        <v>71</v>
      </c>
      <c r="B82" s="890" t="s">
        <v>646</v>
      </c>
      <c r="C82" s="674"/>
      <c r="D82" s="674"/>
      <c r="E82" s="675"/>
      <c r="F82" s="298">
        <v>0</v>
      </c>
      <c r="G82" s="298">
        <v>22900</v>
      </c>
      <c r="H82" s="422"/>
      <c r="I82" s="95"/>
    </row>
    <row r="83" spans="1:9" ht="12.75">
      <c r="A83" s="404" t="s">
        <v>75</v>
      </c>
      <c r="B83" s="890" t="s">
        <v>457</v>
      </c>
      <c r="C83" s="918"/>
      <c r="D83" s="918"/>
      <c r="E83" s="916"/>
      <c r="F83" s="298">
        <v>0</v>
      </c>
      <c r="G83" s="298">
        <v>0</v>
      </c>
      <c r="H83" s="422">
        <v>0</v>
      </c>
      <c r="I83" s="95"/>
    </row>
    <row r="84" spans="1:9" ht="12.75">
      <c r="A84" s="101"/>
      <c r="B84" s="921" t="s">
        <v>176</v>
      </c>
      <c r="C84" s="921"/>
      <c r="D84" s="921"/>
      <c r="E84" s="921"/>
      <c r="F84" s="300">
        <f>F68+F76+F77+F78+F79+F80+F81+F83</f>
        <v>1272601</v>
      </c>
      <c r="G84" s="300">
        <f>G68+G76+G77+G78+G79+G80+G81+G83+G82</f>
        <v>1132778</v>
      </c>
      <c r="H84" s="309">
        <f>G84/F84*100</f>
        <v>89.01281705734948</v>
      </c>
      <c r="I84" s="95"/>
    </row>
    <row r="85" spans="1:9" ht="12.75">
      <c r="A85" s="101" t="s">
        <v>177</v>
      </c>
      <c r="B85" s="912" t="s">
        <v>178</v>
      </c>
      <c r="C85" s="912"/>
      <c r="D85" s="912"/>
      <c r="E85" s="912"/>
      <c r="F85" s="298">
        <f>SUM(F86:F89)</f>
        <v>688604</v>
      </c>
      <c r="G85" s="298">
        <f>SUM(G86:G89)</f>
        <v>643873</v>
      </c>
      <c r="H85" s="305">
        <f>G85/F85*100</f>
        <v>93.50410395524858</v>
      </c>
      <c r="I85" s="95"/>
    </row>
    <row r="86" spans="1:8" ht="12.75">
      <c r="A86" s="101"/>
      <c r="B86" s="913" t="s">
        <v>179</v>
      </c>
      <c r="C86" s="913"/>
      <c r="D86" s="913"/>
      <c r="E86" s="913"/>
      <c r="F86" s="296">
        <v>186158</v>
      </c>
      <c r="G86" s="296">
        <v>181270</v>
      </c>
      <c r="H86" s="88">
        <f>G86/F86*100</f>
        <v>97.37427346662513</v>
      </c>
    </row>
    <row r="87" spans="1:8" ht="12.75" customHeight="1" hidden="1">
      <c r="A87" s="101"/>
      <c r="B87" s="913"/>
      <c r="C87" s="913"/>
      <c r="D87" s="913"/>
      <c r="E87" s="913"/>
      <c r="F87" s="299"/>
      <c r="G87" s="299"/>
      <c r="H87" s="88" t="e">
        <f>#REF!/G87*100</f>
        <v>#REF!</v>
      </c>
    </row>
    <row r="88" spans="1:8" ht="12.75">
      <c r="A88" s="101"/>
      <c r="B88" s="917" t="s">
        <v>648</v>
      </c>
      <c r="C88" s="913"/>
      <c r="D88" s="913"/>
      <c r="E88" s="913"/>
      <c r="F88" s="296">
        <v>176239</v>
      </c>
      <c r="G88" s="296">
        <v>147665</v>
      </c>
      <c r="H88" s="88">
        <f>G88/F88*100</f>
        <v>83.7867895301267</v>
      </c>
    </row>
    <row r="89" spans="1:8" ht="12.75">
      <c r="A89" s="101"/>
      <c r="B89" s="890" t="s">
        <v>326</v>
      </c>
      <c r="C89" s="913"/>
      <c r="D89" s="913"/>
      <c r="E89" s="916"/>
      <c r="F89" s="296">
        <v>326207</v>
      </c>
      <c r="G89" s="296">
        <v>314938</v>
      </c>
      <c r="H89" s="88">
        <f>G89/F89*100</f>
        <v>96.54544507015484</v>
      </c>
    </row>
    <row r="90" spans="1:8" ht="12.75">
      <c r="A90" s="101"/>
      <c r="B90" s="925" t="s">
        <v>180</v>
      </c>
      <c r="C90" s="926"/>
      <c r="D90" s="926"/>
      <c r="E90" s="927"/>
      <c r="F90" s="301">
        <f>F84+F85</f>
        <v>1961205</v>
      </c>
      <c r="G90" s="301">
        <f>G84+G85</f>
        <v>1776651</v>
      </c>
      <c r="H90" s="310">
        <f>G90/F90*100</f>
        <v>90.58976496592656</v>
      </c>
    </row>
    <row r="91" spans="1:8" ht="13.5" thickBot="1">
      <c r="A91" s="102" t="s">
        <v>71</v>
      </c>
      <c r="B91" s="922" t="s">
        <v>181</v>
      </c>
      <c r="C91" s="923"/>
      <c r="D91" s="923"/>
      <c r="E91" s="924"/>
      <c r="F91" s="302">
        <v>57</v>
      </c>
      <c r="G91" s="302">
        <v>54</v>
      </c>
      <c r="H91" s="308">
        <f>G91/F91*100</f>
        <v>94.73684210526315</v>
      </c>
    </row>
    <row r="92" spans="1:8" ht="13.5" thickTop="1">
      <c r="A92" s="289"/>
      <c r="B92" s="260"/>
      <c r="C92" s="260"/>
      <c r="D92" s="260"/>
      <c r="E92" s="260"/>
      <c r="F92" s="261"/>
      <c r="G92" s="261"/>
      <c r="H92" s="263"/>
    </row>
    <row r="93" spans="1:8" ht="12.75">
      <c r="A93" s="290"/>
      <c r="B93" s="260"/>
      <c r="C93" s="260"/>
      <c r="D93" s="260"/>
      <c r="E93" s="260"/>
      <c r="F93" s="261"/>
      <c r="G93" s="261"/>
      <c r="H93" s="259"/>
    </row>
    <row r="94" spans="1:8" ht="12.75">
      <c r="A94" s="290"/>
      <c r="B94" s="260"/>
      <c r="C94" s="260"/>
      <c r="D94" s="260"/>
      <c r="E94" s="260"/>
      <c r="F94" s="261"/>
      <c r="G94" s="261"/>
      <c r="H94" s="259"/>
    </row>
    <row r="95" spans="1:8" ht="12.75">
      <c r="A95" s="290"/>
      <c r="B95" s="260"/>
      <c r="C95" s="260"/>
      <c r="D95" s="260"/>
      <c r="E95" s="260"/>
      <c r="F95" s="261"/>
      <c r="G95" s="261"/>
      <c r="H95" s="259"/>
    </row>
    <row r="96" spans="1:8" ht="12.75">
      <c r="A96" s="290"/>
      <c r="B96" s="260"/>
      <c r="C96" s="260"/>
      <c r="D96" s="260"/>
      <c r="E96" s="260"/>
      <c r="F96" s="261"/>
      <c r="G96" s="261"/>
      <c r="H96" s="259"/>
    </row>
    <row r="97" spans="1:8" ht="12.75">
      <c r="A97" s="290"/>
      <c r="B97" s="260"/>
      <c r="C97" s="260"/>
      <c r="D97" s="260"/>
      <c r="E97" s="260"/>
      <c r="F97" s="261"/>
      <c r="G97" s="261"/>
      <c r="H97" s="259"/>
    </row>
    <row r="98" spans="1:8" ht="12.75">
      <c r="A98" s="290"/>
      <c r="B98" s="260"/>
      <c r="C98" s="260"/>
      <c r="D98" s="260"/>
      <c r="E98" s="260"/>
      <c r="F98" s="261"/>
      <c r="G98" s="261"/>
      <c r="H98" s="259"/>
    </row>
    <row r="99" spans="1:8" ht="12.75">
      <c r="A99" s="290"/>
      <c r="B99" s="260"/>
      <c r="C99" s="260"/>
      <c r="D99" s="260"/>
      <c r="E99" s="260"/>
      <c r="F99" s="261"/>
      <c r="G99" s="261"/>
      <c r="H99" s="259"/>
    </row>
    <row r="100" spans="1:8" ht="12.75">
      <c r="A100" s="290"/>
      <c r="B100" s="260"/>
      <c r="C100" s="260"/>
      <c r="D100" s="260"/>
      <c r="E100" s="260"/>
      <c r="F100" s="261"/>
      <c r="G100" s="261"/>
      <c r="H100" s="259"/>
    </row>
    <row r="101" spans="1:8" ht="12.75">
      <c r="A101" s="290"/>
      <c r="B101" s="260"/>
      <c r="C101" s="260"/>
      <c r="D101" s="260"/>
      <c r="E101" s="260"/>
      <c r="F101" s="261"/>
      <c r="G101" s="261"/>
      <c r="H101" s="259"/>
    </row>
    <row r="102" spans="1:8" ht="12.75">
      <c r="A102" s="290"/>
      <c r="B102" s="260"/>
      <c r="C102" s="260"/>
      <c r="D102" s="260"/>
      <c r="E102" s="260"/>
      <c r="F102" s="261"/>
      <c r="G102" s="261"/>
      <c r="H102" s="259"/>
    </row>
    <row r="103" spans="1:8" ht="12.75">
      <c r="A103" s="290"/>
      <c r="B103" s="260"/>
      <c r="C103" s="260"/>
      <c r="D103" s="260"/>
      <c r="E103" s="260"/>
      <c r="F103" s="261"/>
      <c r="G103" s="261"/>
      <c r="H103" s="259"/>
    </row>
    <row r="104" spans="1:8" ht="12.75">
      <c r="A104" s="290"/>
      <c r="B104" s="260"/>
      <c r="C104" s="260"/>
      <c r="D104" s="260"/>
      <c r="E104" s="260"/>
      <c r="F104" s="261"/>
      <c r="G104" s="261"/>
      <c r="H104" s="259"/>
    </row>
    <row r="105" spans="1:8" ht="12.75">
      <c r="A105" s="290"/>
      <c r="B105" s="260"/>
      <c r="C105" s="260"/>
      <c r="D105" s="260"/>
      <c r="E105" s="260"/>
      <c r="F105" s="261"/>
      <c r="G105" s="261"/>
      <c r="H105" s="259"/>
    </row>
    <row r="106" spans="1:8" ht="12.75">
      <c r="A106" s="290"/>
      <c r="B106" s="260"/>
      <c r="C106" s="260"/>
      <c r="D106" s="260"/>
      <c r="E106" s="260"/>
      <c r="F106" s="261"/>
      <c r="G106" s="261"/>
      <c r="H106" s="259"/>
    </row>
    <row r="107" spans="1:8" ht="12.75">
      <c r="A107" s="290"/>
      <c r="B107" s="260"/>
      <c r="C107" s="260"/>
      <c r="D107" s="260"/>
      <c r="E107" s="260"/>
      <c r="F107" s="261"/>
      <c r="G107" s="261"/>
      <c r="H107" s="259"/>
    </row>
    <row r="108" spans="1:8" ht="12.75">
      <c r="A108" s="290"/>
      <c r="B108" s="260"/>
      <c r="C108" s="260"/>
      <c r="D108" s="260"/>
      <c r="E108" s="260"/>
      <c r="F108" s="261"/>
      <c r="G108" s="261"/>
      <c r="H108" s="259"/>
    </row>
    <row r="109" spans="1:8" ht="12.75">
      <c r="A109" s="290"/>
      <c r="B109" s="260"/>
      <c r="C109" s="260"/>
      <c r="D109" s="260"/>
      <c r="E109" s="260"/>
      <c r="F109" s="261"/>
      <c r="G109" s="261"/>
      <c r="H109" s="259"/>
    </row>
    <row r="110" spans="1:8" ht="12.75">
      <c r="A110" s="290"/>
      <c r="B110" s="260"/>
      <c r="C110" s="260"/>
      <c r="D110" s="260"/>
      <c r="E110" s="260"/>
      <c r="F110" s="261"/>
      <c r="G110" s="261"/>
      <c r="H110" s="259"/>
    </row>
    <row r="111" spans="1:8" ht="12.75">
      <c r="A111" s="290"/>
      <c r="B111" s="260"/>
      <c r="C111" s="260"/>
      <c r="D111" s="260"/>
      <c r="E111" s="260"/>
      <c r="F111" s="261"/>
      <c r="G111" s="261"/>
      <c r="H111" s="259"/>
    </row>
    <row r="112" spans="1:8" ht="12.75">
      <c r="A112" s="290"/>
      <c r="B112" s="260"/>
      <c r="C112" s="260"/>
      <c r="D112" s="260"/>
      <c r="E112" s="260"/>
      <c r="F112" s="261"/>
      <c r="G112" s="261"/>
      <c r="H112" s="259"/>
    </row>
    <row r="113" spans="1:8" ht="12.75">
      <c r="A113" s="290"/>
      <c r="B113" s="260"/>
      <c r="C113" s="260"/>
      <c r="D113" s="260"/>
      <c r="E113" s="260"/>
      <c r="F113" s="261"/>
      <c r="G113" s="261"/>
      <c r="H113" s="259"/>
    </row>
    <row r="114" spans="1:8" ht="12.75">
      <c r="A114" s="290"/>
      <c r="B114" s="260"/>
      <c r="C114" s="260"/>
      <c r="D114" s="260"/>
      <c r="E114" s="260"/>
      <c r="F114" s="261"/>
      <c r="G114" s="261"/>
      <c r="H114" s="259"/>
    </row>
    <row r="115" spans="1:8" ht="12.75">
      <c r="A115" s="290"/>
      <c r="B115" s="260"/>
      <c r="C115" s="260"/>
      <c r="D115" s="260"/>
      <c r="E115" s="260"/>
      <c r="F115" s="261"/>
      <c r="G115" s="261"/>
      <c r="H115" s="259"/>
    </row>
    <row r="116" spans="1:8" ht="12.75">
      <c r="A116" s="290"/>
      <c r="B116" s="260"/>
      <c r="C116" s="260"/>
      <c r="D116" s="260"/>
      <c r="E116" s="260"/>
      <c r="F116" s="261"/>
      <c r="G116" s="261"/>
      <c r="H116" s="259"/>
    </row>
    <row r="117" spans="1:8" ht="12.75">
      <c r="A117" s="290"/>
      <c r="B117" s="260"/>
      <c r="C117" s="260"/>
      <c r="D117" s="260"/>
      <c r="E117" s="260"/>
      <c r="F117" s="261"/>
      <c r="G117" s="261"/>
      <c r="H117" s="259"/>
    </row>
    <row r="118" spans="1:8" ht="12.75">
      <c r="A118" s="290"/>
      <c r="B118" s="260"/>
      <c r="C118" s="260"/>
      <c r="D118" s="260"/>
      <c r="E118" s="260"/>
      <c r="F118" s="261"/>
      <c r="G118" s="261"/>
      <c r="H118" s="259"/>
    </row>
    <row r="119" spans="1:8" ht="12.75">
      <c r="A119" s="290"/>
      <c r="B119" s="260"/>
      <c r="C119" s="260"/>
      <c r="D119" s="260"/>
      <c r="E119" s="260"/>
      <c r="F119" s="261"/>
      <c r="G119" s="261"/>
      <c r="H119" s="259"/>
    </row>
    <row r="120" spans="1:8" ht="12.75">
      <c r="A120" s="290"/>
      <c r="B120" s="260"/>
      <c r="C120" s="260"/>
      <c r="D120" s="260"/>
      <c r="E120" s="260"/>
      <c r="F120" s="261"/>
      <c r="G120" s="261"/>
      <c r="H120" s="259"/>
    </row>
    <row r="121" spans="1:8" ht="12.75">
      <c r="A121" s="290"/>
      <c r="B121" s="260"/>
      <c r="C121" s="260"/>
      <c r="D121" s="260"/>
      <c r="E121" s="260"/>
      <c r="F121" s="261"/>
      <c r="G121" s="261"/>
      <c r="H121" s="259"/>
    </row>
    <row r="122" spans="1:8" ht="12.75">
      <c r="A122" s="290"/>
      <c r="B122" s="260"/>
      <c r="C122" s="260"/>
      <c r="D122" s="260"/>
      <c r="E122" s="260"/>
      <c r="F122" s="261"/>
      <c r="G122" s="261"/>
      <c r="H122" s="259"/>
    </row>
    <row r="123" spans="1:8" ht="12.75">
      <c r="A123" s="290"/>
      <c r="B123" s="260"/>
      <c r="C123" s="260"/>
      <c r="D123" s="260"/>
      <c r="E123" s="260"/>
      <c r="F123" s="261"/>
      <c r="G123" s="261"/>
      <c r="H123" s="259"/>
    </row>
    <row r="124" spans="1:9" ht="12.75">
      <c r="A124" s="290"/>
      <c r="B124" s="260"/>
      <c r="C124" s="260"/>
      <c r="D124" s="260"/>
      <c r="E124" s="260"/>
      <c r="F124" s="261"/>
      <c r="G124" s="261"/>
      <c r="H124" s="259"/>
      <c r="I124" s="95"/>
    </row>
    <row r="125" spans="1:9" ht="12.75">
      <c r="A125" s="290"/>
      <c r="B125" s="260"/>
      <c r="C125" s="260"/>
      <c r="D125" s="260"/>
      <c r="E125" s="260"/>
      <c r="F125" s="261"/>
      <c r="G125" s="261"/>
      <c r="H125" s="259"/>
      <c r="I125" s="95"/>
    </row>
    <row r="126" spans="1:9" ht="12.75">
      <c r="A126" s="290"/>
      <c r="B126" s="260"/>
      <c r="C126" s="260"/>
      <c r="D126" s="260"/>
      <c r="E126" s="260"/>
      <c r="F126" s="261"/>
      <c r="G126" s="261"/>
      <c r="H126" s="259"/>
      <c r="I126" s="95"/>
    </row>
    <row r="127" spans="1:9" ht="12.75">
      <c r="A127" s="290"/>
      <c r="B127" s="260"/>
      <c r="C127" s="260"/>
      <c r="D127" s="260"/>
      <c r="E127" s="260"/>
      <c r="F127" s="909" t="s">
        <v>492</v>
      </c>
      <c r="G127" s="910"/>
      <c r="H127" s="910"/>
      <c r="I127" s="95"/>
    </row>
    <row r="128" spans="1:9" ht="12.75">
      <c r="A128" s="290"/>
      <c r="B128" s="260"/>
      <c r="C128" s="260"/>
      <c r="D128" s="260"/>
      <c r="E128" s="260"/>
      <c r="F128" s="261"/>
      <c r="G128" s="261"/>
      <c r="H128" s="259"/>
      <c r="I128" s="95"/>
    </row>
    <row r="129" spans="1:8" ht="13.5" thickBot="1">
      <c r="A129" s="290"/>
      <c r="B129" s="437"/>
      <c r="C129" s="437"/>
      <c r="D129" s="437"/>
      <c r="E129" s="437"/>
      <c r="F129" s="262"/>
      <c r="G129" s="262"/>
      <c r="H129" s="229" t="s">
        <v>31</v>
      </c>
    </row>
    <row r="130" spans="1:8" ht="12.75" customHeight="1" thickTop="1">
      <c r="A130" s="899"/>
      <c r="B130" s="893" t="s">
        <v>542</v>
      </c>
      <c r="C130" s="894"/>
      <c r="D130" s="894"/>
      <c r="E130" s="895"/>
      <c r="F130" s="908" t="s">
        <v>495</v>
      </c>
      <c r="G130" s="908" t="s">
        <v>595</v>
      </c>
      <c r="H130" s="700" t="s">
        <v>467</v>
      </c>
    </row>
    <row r="131" spans="1:8" ht="12.75" customHeight="1" thickBot="1">
      <c r="A131" s="900"/>
      <c r="B131" s="896"/>
      <c r="C131" s="897"/>
      <c r="D131" s="897"/>
      <c r="E131" s="898"/>
      <c r="F131" s="911"/>
      <c r="G131" s="911"/>
      <c r="H131" s="701"/>
    </row>
    <row r="132" spans="1:8" ht="12.75">
      <c r="A132" s="103" t="s">
        <v>150</v>
      </c>
      <c r="B132" s="972" t="s">
        <v>182</v>
      </c>
      <c r="C132" s="973"/>
      <c r="D132" s="973"/>
      <c r="E132" s="974"/>
      <c r="F132" s="291"/>
      <c r="G132" s="291"/>
      <c r="H132" s="645"/>
    </row>
    <row r="133" spans="1:8" ht="12.75">
      <c r="A133" s="103"/>
      <c r="B133" s="889" t="s">
        <v>132</v>
      </c>
      <c r="C133" s="967"/>
      <c r="D133" s="967"/>
      <c r="E133" s="968"/>
      <c r="F133" s="292">
        <f>SUM(F134:F140)</f>
        <v>266168</v>
      </c>
      <c r="G133" s="292">
        <f>SUM(G134:G140)</f>
        <v>252055</v>
      </c>
      <c r="H133" s="646">
        <f aca="true" t="shared" si="2" ref="H133:H145">G133/F133*100</f>
        <v>94.69770971717111</v>
      </c>
    </row>
    <row r="134" spans="1:8" ht="12.75">
      <c r="A134" s="103"/>
      <c r="B134" s="932" t="s">
        <v>390</v>
      </c>
      <c r="C134" s="933"/>
      <c r="D134" s="933"/>
      <c r="E134" s="934"/>
      <c r="F134" s="293">
        <v>2150</v>
      </c>
      <c r="G134" s="293">
        <v>2300</v>
      </c>
      <c r="H134" s="647">
        <f t="shared" si="2"/>
        <v>106.9767441860465</v>
      </c>
    </row>
    <row r="135" spans="1:8" ht="12.75">
      <c r="A135" s="103"/>
      <c r="B135" s="932" t="s">
        <v>391</v>
      </c>
      <c r="C135" s="933"/>
      <c r="D135" s="933"/>
      <c r="E135" s="934"/>
      <c r="F135" s="293">
        <v>4250</v>
      </c>
      <c r="G135" s="293">
        <v>4250</v>
      </c>
      <c r="H135" s="647">
        <f t="shared" si="2"/>
        <v>100</v>
      </c>
    </row>
    <row r="136" spans="1:8" ht="12.75">
      <c r="A136" s="103"/>
      <c r="B136" s="886" t="s">
        <v>184</v>
      </c>
      <c r="C136" s="929"/>
      <c r="D136" s="929"/>
      <c r="E136" s="930"/>
      <c r="F136" s="293">
        <v>71110</v>
      </c>
      <c r="G136" s="293">
        <v>64235</v>
      </c>
      <c r="H136" s="647">
        <f t="shared" si="2"/>
        <v>90.3318801856279</v>
      </c>
    </row>
    <row r="137" spans="1:8" ht="12.75">
      <c r="A137" s="103"/>
      <c r="B137" s="886" t="s">
        <v>481</v>
      </c>
      <c r="C137" s="682"/>
      <c r="D137" s="682"/>
      <c r="E137" s="675"/>
      <c r="F137" s="293">
        <v>2500</v>
      </c>
      <c r="G137" s="293">
        <v>0</v>
      </c>
      <c r="H137" s="647">
        <f t="shared" si="2"/>
        <v>0</v>
      </c>
    </row>
    <row r="138" spans="1:8" ht="12.75">
      <c r="A138" s="103"/>
      <c r="B138" s="886" t="s">
        <v>731</v>
      </c>
      <c r="C138" s="682"/>
      <c r="D138" s="682"/>
      <c r="E138" s="675"/>
      <c r="F138" s="293">
        <v>150484</v>
      </c>
      <c r="G138" s="293">
        <v>144390</v>
      </c>
      <c r="H138" s="647">
        <f t="shared" si="2"/>
        <v>95.95040004252944</v>
      </c>
    </row>
    <row r="139" spans="1:8" ht="12.75">
      <c r="A139" s="103"/>
      <c r="B139" s="886" t="s">
        <v>732</v>
      </c>
      <c r="C139" s="682"/>
      <c r="D139" s="682"/>
      <c r="E139" s="675"/>
      <c r="F139" s="293">
        <v>38272</v>
      </c>
      <c r="G139" s="293">
        <v>36880</v>
      </c>
      <c r="H139" s="647">
        <f t="shared" si="2"/>
        <v>96.3628762541806</v>
      </c>
    </row>
    <row r="140" spans="1:8" ht="12.75">
      <c r="A140" s="103"/>
      <c r="B140" s="886" t="s">
        <v>733</v>
      </c>
      <c r="C140" s="929"/>
      <c r="D140" s="929"/>
      <c r="E140" s="930"/>
      <c r="F140" s="293">
        <v>-2598</v>
      </c>
      <c r="G140" s="293">
        <v>0</v>
      </c>
      <c r="H140" s="647">
        <f t="shared" si="2"/>
        <v>0</v>
      </c>
    </row>
    <row r="141" spans="1:8" ht="12.75">
      <c r="A141" s="103"/>
      <c r="B141" s="889" t="s">
        <v>133</v>
      </c>
      <c r="C141" s="967"/>
      <c r="D141" s="967"/>
      <c r="E141" s="968"/>
      <c r="F141" s="292">
        <f>SUM(F142:F148)</f>
        <v>266168</v>
      </c>
      <c r="G141" s="292">
        <f>SUM(G142:G148)</f>
        <v>252055</v>
      </c>
      <c r="H141" s="646">
        <f t="shared" si="2"/>
        <v>94.69770971717111</v>
      </c>
    </row>
    <row r="142" spans="1:8" ht="12.75">
      <c r="A142" s="103"/>
      <c r="B142" s="886" t="s">
        <v>172</v>
      </c>
      <c r="C142" s="929"/>
      <c r="D142" s="929"/>
      <c r="E142" s="930"/>
      <c r="F142" s="293">
        <v>148000</v>
      </c>
      <c r="G142" s="293">
        <v>140095</v>
      </c>
      <c r="H142" s="647">
        <f t="shared" si="2"/>
        <v>94.65878378378379</v>
      </c>
    </row>
    <row r="143" spans="1:8" ht="12.75">
      <c r="A143" s="103"/>
      <c r="B143" s="886" t="s">
        <v>185</v>
      </c>
      <c r="C143" s="929"/>
      <c r="D143" s="929"/>
      <c r="E143" s="930"/>
      <c r="F143" s="293">
        <v>37818</v>
      </c>
      <c r="G143" s="293">
        <v>37420</v>
      </c>
      <c r="H143" s="647">
        <f t="shared" si="2"/>
        <v>98.94759109418794</v>
      </c>
    </row>
    <row r="144" spans="1:8" ht="12.75">
      <c r="A144" s="103"/>
      <c r="B144" s="886" t="s">
        <v>186</v>
      </c>
      <c r="C144" s="929"/>
      <c r="D144" s="929"/>
      <c r="E144" s="930"/>
      <c r="F144" s="293">
        <v>73300</v>
      </c>
      <c r="G144" s="293">
        <v>67490</v>
      </c>
      <c r="H144" s="647">
        <f t="shared" si="2"/>
        <v>92.07366984993179</v>
      </c>
    </row>
    <row r="145" spans="1:8" ht="12.75">
      <c r="A145" s="103" t="s">
        <v>187</v>
      </c>
      <c r="B145" s="886" t="s">
        <v>188</v>
      </c>
      <c r="C145" s="929"/>
      <c r="D145" s="929"/>
      <c r="E145" s="930"/>
      <c r="F145" s="293">
        <v>2800</v>
      </c>
      <c r="G145" s="293">
        <v>2800</v>
      </c>
      <c r="H145" s="647">
        <f t="shared" si="2"/>
        <v>100</v>
      </c>
    </row>
    <row r="146" spans="1:8" ht="12.75">
      <c r="A146" s="103"/>
      <c r="B146" s="886" t="s">
        <v>189</v>
      </c>
      <c r="C146" s="929"/>
      <c r="D146" s="929"/>
      <c r="E146" s="930"/>
      <c r="F146" s="293">
        <v>0</v>
      </c>
      <c r="G146" s="293">
        <v>0</v>
      </c>
      <c r="H146" s="647">
        <v>0</v>
      </c>
    </row>
    <row r="147" spans="1:8" ht="12.75">
      <c r="A147" s="103"/>
      <c r="B147" s="886" t="s">
        <v>190</v>
      </c>
      <c r="C147" s="929"/>
      <c r="D147" s="929"/>
      <c r="E147" s="930"/>
      <c r="F147" s="293">
        <v>4250</v>
      </c>
      <c r="G147" s="293">
        <v>4250</v>
      </c>
      <c r="H147" s="647">
        <f>G147/F147*100</f>
        <v>100</v>
      </c>
    </row>
    <row r="148" spans="1:8" ht="12.75">
      <c r="A148" s="103"/>
      <c r="B148" s="886" t="s">
        <v>191</v>
      </c>
      <c r="C148" s="929"/>
      <c r="D148" s="929"/>
      <c r="E148" s="930"/>
      <c r="F148" s="293">
        <v>0</v>
      </c>
      <c r="G148" s="293">
        <v>0</v>
      </c>
      <c r="H148" s="647">
        <v>0</v>
      </c>
    </row>
    <row r="149" spans="1:8" ht="12.75">
      <c r="A149" s="103"/>
      <c r="B149" s="886" t="s">
        <v>192</v>
      </c>
      <c r="C149" s="929"/>
      <c r="D149" s="929"/>
      <c r="E149" s="930"/>
      <c r="F149" s="423">
        <v>69.5</v>
      </c>
      <c r="G149" s="423">
        <v>67.5</v>
      </c>
      <c r="H149" s="648">
        <f>G149/F149*100</f>
        <v>97.12230215827337</v>
      </c>
    </row>
    <row r="150" spans="1:8" ht="12.75">
      <c r="A150" s="103"/>
      <c r="B150" s="969"/>
      <c r="C150" s="995"/>
      <c r="D150" s="995"/>
      <c r="E150" s="996"/>
      <c r="F150" s="293"/>
      <c r="G150" s="293"/>
      <c r="H150" s="648"/>
    </row>
    <row r="151" spans="1:8" ht="12.75">
      <c r="A151" s="103" t="s">
        <v>38</v>
      </c>
      <c r="B151" s="901" t="s">
        <v>647</v>
      </c>
      <c r="C151" s="902"/>
      <c r="D151" s="902"/>
      <c r="E151" s="903"/>
      <c r="F151" s="293"/>
      <c r="G151" s="293"/>
      <c r="H151" s="648"/>
    </row>
    <row r="152" spans="1:8" ht="12.75">
      <c r="A152" s="104"/>
      <c r="B152" s="889" t="s">
        <v>132</v>
      </c>
      <c r="C152" s="887"/>
      <c r="D152" s="887"/>
      <c r="E152" s="888"/>
      <c r="F152" s="292">
        <f>SUM(F153:F157)</f>
        <v>342866</v>
      </c>
      <c r="G152" s="292">
        <f>SUM(G153:G157)</f>
        <v>327965</v>
      </c>
      <c r="H152" s="646">
        <f aca="true" t="shared" si="3" ref="H152:H162">G152/F152*100</f>
        <v>95.65398727199548</v>
      </c>
    </row>
    <row r="153" spans="1:8" ht="12.75">
      <c r="A153" s="104"/>
      <c r="B153" s="886" t="s">
        <v>193</v>
      </c>
      <c r="C153" s="887"/>
      <c r="D153" s="887"/>
      <c r="E153" s="888"/>
      <c r="F153" s="293">
        <v>166497</v>
      </c>
      <c r="G153" s="293">
        <v>180300</v>
      </c>
      <c r="H153" s="647">
        <f t="shared" si="3"/>
        <v>108.29023946377411</v>
      </c>
    </row>
    <row r="154" spans="1:8" ht="12.75">
      <c r="A154" s="104"/>
      <c r="B154" s="886" t="s">
        <v>482</v>
      </c>
      <c r="C154" s="870"/>
      <c r="D154" s="870"/>
      <c r="E154" s="869"/>
      <c r="F154" s="293">
        <v>130</v>
      </c>
      <c r="G154" s="293">
        <v>0</v>
      </c>
      <c r="H154" s="647">
        <f t="shared" si="3"/>
        <v>0</v>
      </c>
    </row>
    <row r="155" spans="1:8" ht="12.75">
      <c r="A155" s="104"/>
      <c r="B155" s="886" t="s">
        <v>734</v>
      </c>
      <c r="C155" s="870"/>
      <c r="D155" s="870"/>
      <c r="E155" s="869"/>
      <c r="F155" s="293">
        <v>132944</v>
      </c>
      <c r="G155" s="293">
        <v>132025</v>
      </c>
      <c r="H155" s="647">
        <f t="shared" si="3"/>
        <v>99.30873149596823</v>
      </c>
    </row>
    <row r="156" spans="1:8" ht="12.75">
      <c r="A156" s="104"/>
      <c r="B156" s="886" t="s">
        <v>735</v>
      </c>
      <c r="C156" s="870"/>
      <c r="D156" s="870"/>
      <c r="E156" s="869"/>
      <c r="F156" s="293">
        <v>8302</v>
      </c>
      <c r="G156" s="293">
        <v>8000</v>
      </c>
      <c r="H156" s="647">
        <f t="shared" si="3"/>
        <v>96.3623223319682</v>
      </c>
    </row>
    <row r="157" spans="1:8" ht="12.75">
      <c r="A157" s="104"/>
      <c r="B157" s="886" t="s">
        <v>736</v>
      </c>
      <c r="C157" s="887"/>
      <c r="D157" s="887"/>
      <c r="E157" s="888"/>
      <c r="F157" s="293">
        <v>34993</v>
      </c>
      <c r="G157" s="293">
        <v>7640</v>
      </c>
      <c r="H157" s="647">
        <f t="shared" si="3"/>
        <v>21.832938016174662</v>
      </c>
    </row>
    <row r="158" spans="1:8" ht="12.75">
      <c r="A158" s="104"/>
      <c r="B158" s="889" t="s">
        <v>133</v>
      </c>
      <c r="C158" s="887"/>
      <c r="D158" s="887"/>
      <c r="E158" s="888"/>
      <c r="F158" s="292">
        <f>SUM(F159:F165)</f>
        <v>342866</v>
      </c>
      <c r="G158" s="292">
        <f>SUM(G159:G165)</f>
        <v>327965</v>
      </c>
      <c r="H158" s="646">
        <f t="shared" si="3"/>
        <v>95.65398727199548</v>
      </c>
    </row>
    <row r="159" spans="1:8" ht="12.75">
      <c r="A159" s="104"/>
      <c r="B159" s="886" t="s">
        <v>172</v>
      </c>
      <c r="C159" s="887"/>
      <c r="D159" s="887"/>
      <c r="E159" s="888"/>
      <c r="F159" s="293">
        <v>171418</v>
      </c>
      <c r="G159" s="293">
        <v>156132</v>
      </c>
      <c r="H159" s="647">
        <f t="shared" si="3"/>
        <v>91.08261676136695</v>
      </c>
    </row>
    <row r="160" spans="1:8" ht="12.75">
      <c r="A160" s="104"/>
      <c r="B160" s="886" t="s">
        <v>185</v>
      </c>
      <c r="C160" s="887"/>
      <c r="D160" s="887"/>
      <c r="E160" s="888"/>
      <c r="F160" s="293">
        <v>45423</v>
      </c>
      <c r="G160" s="293">
        <v>41929</v>
      </c>
      <c r="H160" s="647">
        <f t="shared" si="3"/>
        <v>92.30786165598926</v>
      </c>
    </row>
    <row r="161" spans="1:8" ht="12.75">
      <c r="A161" s="104"/>
      <c r="B161" s="886" t="s">
        <v>186</v>
      </c>
      <c r="C161" s="887"/>
      <c r="D161" s="887"/>
      <c r="E161" s="888"/>
      <c r="F161" s="293">
        <v>124525</v>
      </c>
      <c r="G161" s="293">
        <v>129204</v>
      </c>
      <c r="H161" s="647">
        <f t="shared" si="3"/>
        <v>103.75747841798835</v>
      </c>
    </row>
    <row r="162" spans="1:8" ht="12.75">
      <c r="A162" s="104"/>
      <c r="B162" s="886" t="s">
        <v>188</v>
      </c>
      <c r="C162" s="887"/>
      <c r="D162" s="887"/>
      <c r="E162" s="888"/>
      <c r="F162" s="293">
        <v>1500</v>
      </c>
      <c r="G162" s="293">
        <v>700</v>
      </c>
      <c r="H162" s="647">
        <f t="shared" si="3"/>
        <v>46.666666666666664</v>
      </c>
    </row>
    <row r="163" spans="1:8" ht="12.75">
      <c r="A163" s="104"/>
      <c r="B163" s="886" t="s">
        <v>189</v>
      </c>
      <c r="C163" s="887"/>
      <c r="D163" s="887"/>
      <c r="E163" s="888"/>
      <c r="F163" s="293">
        <v>0</v>
      </c>
      <c r="G163" s="293">
        <v>0</v>
      </c>
      <c r="H163" s="647">
        <v>0</v>
      </c>
    </row>
    <row r="164" spans="1:8" ht="12.75">
      <c r="A164" s="104"/>
      <c r="B164" s="886" t="s">
        <v>190</v>
      </c>
      <c r="C164" s="887"/>
      <c r="D164" s="887"/>
      <c r="E164" s="888"/>
      <c r="F164" s="293">
        <v>0</v>
      </c>
      <c r="G164" s="293">
        <v>0</v>
      </c>
      <c r="H164" s="647">
        <v>0</v>
      </c>
    </row>
    <row r="165" spans="1:8" ht="12.75">
      <c r="A165" s="104"/>
      <c r="B165" s="886" t="s">
        <v>191</v>
      </c>
      <c r="C165" s="887"/>
      <c r="D165" s="887"/>
      <c r="E165" s="888"/>
      <c r="F165" s="293">
        <v>0</v>
      </c>
      <c r="G165" s="293">
        <v>0</v>
      </c>
      <c r="H165" s="647">
        <v>0</v>
      </c>
    </row>
    <row r="166" spans="1:8" ht="12.75">
      <c r="A166" s="104"/>
      <c r="B166" s="886" t="s">
        <v>192</v>
      </c>
      <c r="C166" s="887"/>
      <c r="D166" s="887"/>
      <c r="E166" s="888"/>
      <c r="F166" s="294">
        <v>110</v>
      </c>
      <c r="G166" s="294">
        <v>102</v>
      </c>
      <c r="H166" s="648">
        <f>G166/F166*100</f>
        <v>92.72727272727272</v>
      </c>
    </row>
    <row r="167" spans="1:8" ht="12.75">
      <c r="A167" s="104"/>
      <c r="B167" s="969"/>
      <c r="C167" s="887"/>
      <c r="D167" s="887"/>
      <c r="E167" s="888"/>
      <c r="F167" s="293"/>
      <c r="G167" s="293"/>
      <c r="H167" s="648"/>
    </row>
    <row r="168" spans="1:8" ht="12.75">
      <c r="A168" s="103" t="s">
        <v>49</v>
      </c>
      <c r="B168" s="901" t="s">
        <v>327</v>
      </c>
      <c r="C168" s="970"/>
      <c r="D168" s="970"/>
      <c r="E168" s="971"/>
      <c r="F168" s="293"/>
      <c r="G168" s="293"/>
      <c r="H168" s="648"/>
    </row>
    <row r="169" spans="1:8" ht="12.75">
      <c r="A169" s="104"/>
      <c r="B169" s="889" t="s">
        <v>132</v>
      </c>
      <c r="C169" s="967"/>
      <c r="D169" s="967"/>
      <c r="E169" s="968"/>
      <c r="F169" s="292">
        <f>SUM(F170:F173)</f>
        <v>345384</v>
      </c>
      <c r="G169" s="292">
        <f>SUM(G170:G173)</f>
        <v>326633</v>
      </c>
      <c r="H169" s="646">
        <f aca="true" t="shared" si="4" ref="H169:H178">G169/F169*100</f>
        <v>94.57097028235239</v>
      </c>
    </row>
    <row r="170" spans="1:8" ht="12.75">
      <c r="A170" s="104"/>
      <c r="B170" s="886" t="s">
        <v>193</v>
      </c>
      <c r="C170" s="929"/>
      <c r="D170" s="929"/>
      <c r="E170" s="930"/>
      <c r="F170" s="293">
        <v>18177</v>
      </c>
      <c r="G170" s="293">
        <v>11695</v>
      </c>
      <c r="H170" s="647">
        <f>G170/F170*100</f>
        <v>64.33954998074489</v>
      </c>
    </row>
    <row r="171" spans="1:8" ht="12.75">
      <c r="A171" s="104"/>
      <c r="B171" s="886" t="s">
        <v>482</v>
      </c>
      <c r="C171" s="682"/>
      <c r="D171" s="682"/>
      <c r="E171" s="675"/>
      <c r="F171" s="293">
        <v>1000</v>
      </c>
      <c r="G171" s="293">
        <v>0</v>
      </c>
      <c r="H171" s="647">
        <f>G171/F171*100</f>
        <v>0</v>
      </c>
    </row>
    <row r="172" spans="1:8" ht="12.75">
      <c r="A172" s="104"/>
      <c r="B172" s="886" t="s">
        <v>734</v>
      </c>
      <c r="C172" s="674"/>
      <c r="D172" s="674"/>
      <c r="E172" s="675"/>
      <c r="F172" s="293">
        <v>174733</v>
      </c>
      <c r="G172" s="293">
        <v>180944</v>
      </c>
      <c r="H172" s="647">
        <f>G172/F172*100</f>
        <v>103.55456610943554</v>
      </c>
    </row>
    <row r="173" spans="1:8" ht="12.75">
      <c r="A173" s="104"/>
      <c r="B173" s="886" t="s">
        <v>736</v>
      </c>
      <c r="C173" s="929"/>
      <c r="D173" s="929"/>
      <c r="E173" s="930"/>
      <c r="F173" s="293">
        <v>151474</v>
      </c>
      <c r="G173" s="293">
        <v>133994</v>
      </c>
      <c r="H173" s="647">
        <f>G173/F173*100</f>
        <v>88.46006575385876</v>
      </c>
    </row>
    <row r="174" spans="1:8" ht="12.75">
      <c r="A174" s="104"/>
      <c r="B174" s="889" t="s">
        <v>133</v>
      </c>
      <c r="C174" s="967"/>
      <c r="D174" s="967"/>
      <c r="E174" s="968"/>
      <c r="F174" s="292">
        <f>SUM(F175:F181)</f>
        <v>345384</v>
      </c>
      <c r="G174" s="292">
        <f>SUM(G175:G181)</f>
        <v>326633</v>
      </c>
      <c r="H174" s="646">
        <f t="shared" si="4"/>
        <v>94.57097028235239</v>
      </c>
    </row>
    <row r="175" spans="1:8" ht="12.75">
      <c r="A175" s="104"/>
      <c r="B175" s="886" t="s">
        <v>172</v>
      </c>
      <c r="C175" s="929"/>
      <c r="D175" s="929"/>
      <c r="E175" s="930"/>
      <c r="F175" s="293">
        <v>205508</v>
      </c>
      <c r="G175" s="293">
        <v>190000</v>
      </c>
      <c r="H175" s="647">
        <f t="shared" si="4"/>
        <v>92.45382174903168</v>
      </c>
    </row>
    <row r="176" spans="1:8" ht="12.75">
      <c r="A176" s="104"/>
      <c r="B176" s="886" t="s">
        <v>185</v>
      </c>
      <c r="C176" s="929"/>
      <c r="D176" s="929"/>
      <c r="E176" s="930"/>
      <c r="F176" s="293">
        <v>54750</v>
      </c>
      <c r="G176" s="293">
        <v>50941</v>
      </c>
      <c r="H176" s="647">
        <f t="shared" si="4"/>
        <v>93.04292237442922</v>
      </c>
    </row>
    <row r="177" spans="1:8" ht="12.75">
      <c r="A177" s="104"/>
      <c r="B177" s="886" t="s">
        <v>186</v>
      </c>
      <c r="C177" s="929"/>
      <c r="D177" s="929"/>
      <c r="E177" s="930"/>
      <c r="F177" s="293">
        <v>81720</v>
      </c>
      <c r="G177" s="293">
        <v>81720</v>
      </c>
      <c r="H177" s="647">
        <f t="shared" si="4"/>
        <v>100</v>
      </c>
    </row>
    <row r="178" spans="1:8" ht="12.75">
      <c r="A178" s="104"/>
      <c r="B178" s="886" t="s">
        <v>188</v>
      </c>
      <c r="C178" s="929"/>
      <c r="D178" s="929"/>
      <c r="E178" s="930"/>
      <c r="F178" s="293">
        <v>3406</v>
      </c>
      <c r="G178" s="293">
        <v>3972</v>
      </c>
      <c r="H178" s="647">
        <f t="shared" si="4"/>
        <v>116.61773341162653</v>
      </c>
    </row>
    <row r="179" spans="1:8" ht="12.75">
      <c r="A179" s="104"/>
      <c r="B179" s="886" t="s">
        <v>189</v>
      </c>
      <c r="C179" s="929"/>
      <c r="D179" s="929"/>
      <c r="E179" s="930"/>
      <c r="F179" s="293">
        <v>0</v>
      </c>
      <c r="G179" s="293">
        <v>0</v>
      </c>
      <c r="H179" s="647">
        <v>0</v>
      </c>
    </row>
    <row r="180" spans="1:8" ht="12.75">
      <c r="A180" s="104"/>
      <c r="B180" s="886" t="s">
        <v>190</v>
      </c>
      <c r="C180" s="929"/>
      <c r="D180" s="929"/>
      <c r="E180" s="930"/>
      <c r="F180" s="293">
        <v>0</v>
      </c>
      <c r="G180" s="293">
        <v>0</v>
      </c>
      <c r="H180" s="647">
        <v>0</v>
      </c>
    </row>
    <row r="181" spans="1:8" ht="12.75">
      <c r="A181" s="104"/>
      <c r="B181" s="886" t="s">
        <v>191</v>
      </c>
      <c r="C181" s="929"/>
      <c r="D181" s="929"/>
      <c r="E181" s="930"/>
      <c r="F181" s="293">
        <v>0</v>
      </c>
      <c r="G181" s="293">
        <v>0</v>
      </c>
      <c r="H181" s="647">
        <v>0</v>
      </c>
    </row>
    <row r="182" spans="1:8" ht="13.5" thickBot="1">
      <c r="A182" s="649"/>
      <c r="B182" s="975" t="s">
        <v>192</v>
      </c>
      <c r="C182" s="976"/>
      <c r="D182" s="976"/>
      <c r="E182" s="977"/>
      <c r="F182" s="650">
        <v>104</v>
      </c>
      <c r="G182" s="650">
        <v>101</v>
      </c>
      <c r="H182" s="651">
        <f>G182/F182*100</f>
        <v>97.11538461538461</v>
      </c>
    </row>
    <row r="183" ht="13.5" thickTop="1"/>
  </sheetData>
  <sheetProtection/>
  <mergeCells count="136">
    <mergeCell ref="B148:E148"/>
    <mergeCell ref="B44:E44"/>
    <mergeCell ref="B83:E83"/>
    <mergeCell ref="B170:E170"/>
    <mergeCell ref="B45:E45"/>
    <mergeCell ref="B149:E149"/>
    <mergeCell ref="B150:E150"/>
    <mergeCell ref="B154:E154"/>
    <mergeCell ref="B141:E141"/>
    <mergeCell ref="B142:E142"/>
    <mergeCell ref="B42:E42"/>
    <mergeCell ref="B43:E43"/>
    <mergeCell ref="B66:E67"/>
    <mergeCell ref="B34:E34"/>
    <mergeCell ref="B35:E35"/>
    <mergeCell ref="B41:E41"/>
    <mergeCell ref="B39:E39"/>
    <mergeCell ref="B40:E40"/>
    <mergeCell ref="B38:E38"/>
    <mergeCell ref="B179:E179"/>
    <mergeCell ref="B180:E180"/>
    <mergeCell ref="B181:E181"/>
    <mergeCell ref="B182:E182"/>
    <mergeCell ref="B175:E175"/>
    <mergeCell ref="B176:E176"/>
    <mergeCell ref="B177:E177"/>
    <mergeCell ref="B178:E178"/>
    <mergeCell ref="B174:E174"/>
    <mergeCell ref="B89:E89"/>
    <mergeCell ref="B167:E167"/>
    <mergeCell ref="B168:E168"/>
    <mergeCell ref="B132:E132"/>
    <mergeCell ref="B133:E133"/>
    <mergeCell ref="B134:E134"/>
    <mergeCell ref="B136:E136"/>
    <mergeCell ref="B169:E169"/>
    <mergeCell ref="B173:E173"/>
    <mergeCell ref="F37:F38"/>
    <mergeCell ref="B28:E28"/>
    <mergeCell ref="B26:E26"/>
    <mergeCell ref="B27:E27"/>
    <mergeCell ref="B29:E29"/>
    <mergeCell ref="B33:E33"/>
    <mergeCell ref="B37:E37"/>
    <mergeCell ref="B36:E36"/>
    <mergeCell ref="B32:E32"/>
    <mergeCell ref="B13:E13"/>
    <mergeCell ref="B25:E25"/>
    <mergeCell ref="B18:E18"/>
    <mergeCell ref="B24:E24"/>
    <mergeCell ref="B19:E19"/>
    <mergeCell ref="B20:E20"/>
    <mergeCell ref="B21:E21"/>
    <mergeCell ref="B22:E22"/>
    <mergeCell ref="B14:E14"/>
    <mergeCell ref="B15:E15"/>
    <mergeCell ref="H8:H9"/>
    <mergeCell ref="F1:H1"/>
    <mergeCell ref="F7:H7"/>
    <mergeCell ref="A3:I3"/>
    <mergeCell ref="A4:I4"/>
    <mergeCell ref="D5:F5"/>
    <mergeCell ref="G8:G9"/>
    <mergeCell ref="A8:A9"/>
    <mergeCell ref="B8:E9"/>
    <mergeCell ref="F8:F9"/>
    <mergeCell ref="B16:E16"/>
    <mergeCell ref="B10:E10"/>
    <mergeCell ref="B11:E11"/>
    <mergeCell ref="B12:E12"/>
    <mergeCell ref="B143:E143"/>
    <mergeCell ref="B69:E69"/>
    <mergeCell ref="B70:E70"/>
    <mergeCell ref="B71:E71"/>
    <mergeCell ref="B72:E72"/>
    <mergeCell ref="B137:E137"/>
    <mergeCell ref="B144:E144"/>
    <mergeCell ref="B147:E147"/>
    <mergeCell ref="B145:E145"/>
    <mergeCell ref="B146:E146"/>
    <mergeCell ref="B77:E77"/>
    <mergeCell ref="B74:E74"/>
    <mergeCell ref="B75:E75"/>
    <mergeCell ref="B135:E135"/>
    <mergeCell ref="B140:E140"/>
    <mergeCell ref="B88:E88"/>
    <mergeCell ref="B138:E138"/>
    <mergeCell ref="B139:E139"/>
    <mergeCell ref="B17:E17"/>
    <mergeCell ref="B23:E23"/>
    <mergeCell ref="B80:E80"/>
    <mergeCell ref="B84:E84"/>
    <mergeCell ref="B91:E91"/>
    <mergeCell ref="B90:E90"/>
    <mergeCell ref="B30:E30"/>
    <mergeCell ref="B31:E31"/>
    <mergeCell ref="F66:F67"/>
    <mergeCell ref="B85:E85"/>
    <mergeCell ref="B86:E86"/>
    <mergeCell ref="B87:E87"/>
    <mergeCell ref="B68:E68"/>
    <mergeCell ref="B76:E76"/>
    <mergeCell ref="B73:E73"/>
    <mergeCell ref="B78:E78"/>
    <mergeCell ref="B79:E79"/>
    <mergeCell ref="B81:E81"/>
    <mergeCell ref="B157:E157"/>
    <mergeCell ref="G37:G38"/>
    <mergeCell ref="H66:H67"/>
    <mergeCell ref="H37:H38"/>
    <mergeCell ref="G66:G67"/>
    <mergeCell ref="F63:H63"/>
    <mergeCell ref="F130:F131"/>
    <mergeCell ref="F127:H127"/>
    <mergeCell ref="H130:H131"/>
    <mergeCell ref="G130:G131"/>
    <mergeCell ref="B160:E160"/>
    <mergeCell ref="B82:E82"/>
    <mergeCell ref="A66:A67"/>
    <mergeCell ref="B130:E131"/>
    <mergeCell ref="A130:A131"/>
    <mergeCell ref="B166:E166"/>
    <mergeCell ref="B151:E151"/>
    <mergeCell ref="B152:E152"/>
    <mergeCell ref="B165:E165"/>
    <mergeCell ref="B153:E153"/>
    <mergeCell ref="B161:E161"/>
    <mergeCell ref="B162:E162"/>
    <mergeCell ref="B155:E155"/>
    <mergeCell ref="B156:E156"/>
    <mergeCell ref="B172:E172"/>
    <mergeCell ref="B171:E171"/>
    <mergeCell ref="B163:E163"/>
    <mergeCell ref="B164:E164"/>
    <mergeCell ref="B158:E158"/>
    <mergeCell ref="B159:E159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2" sqref="A2:H2"/>
    </sheetView>
  </sheetViews>
  <sheetFormatPr defaultColWidth="9.00390625" defaultRowHeight="12.75"/>
  <cols>
    <col min="5" max="6" width="15.375" style="0" customWidth="1"/>
    <col min="7" max="7" width="10.125" style="0" customWidth="1"/>
  </cols>
  <sheetData>
    <row r="1" spans="6:8" ht="12.75">
      <c r="F1" s="674" t="s">
        <v>195</v>
      </c>
      <c r="G1" s="674"/>
      <c r="H1" s="674"/>
    </row>
    <row r="2" spans="1:8" s="424" customFormat="1" ht="49.5" customHeight="1">
      <c r="A2" s="1005" t="s">
        <v>746</v>
      </c>
      <c r="B2" s="1005"/>
      <c r="C2" s="1005"/>
      <c r="D2" s="1005"/>
      <c r="E2" s="1005"/>
      <c r="F2" s="1005"/>
      <c r="G2" s="1005"/>
      <c r="H2" s="1005"/>
    </row>
    <row r="3" spans="1:8" ht="15" customHeight="1">
      <c r="A3" s="1004" t="s">
        <v>469</v>
      </c>
      <c r="B3" s="1004"/>
      <c r="C3" s="1004"/>
      <c r="D3" s="1004"/>
      <c r="E3" s="1004"/>
      <c r="F3" s="1004"/>
      <c r="G3" s="1004"/>
      <c r="H3" s="1004"/>
    </row>
    <row r="4" ht="36" customHeight="1" thickBot="1">
      <c r="G4" s="190" t="s">
        <v>31</v>
      </c>
    </row>
    <row r="5" spans="1:7" ht="14.25" customHeight="1" thickTop="1">
      <c r="A5" s="1007" t="s">
        <v>33</v>
      </c>
      <c r="B5" s="1007"/>
      <c r="C5" s="1007"/>
      <c r="D5" s="1007"/>
      <c r="E5" s="105" t="s">
        <v>543</v>
      </c>
      <c r="F5" s="105" t="s">
        <v>649</v>
      </c>
      <c r="G5" s="700" t="s">
        <v>463</v>
      </c>
    </row>
    <row r="6" spans="1:7" ht="19.5" customHeight="1">
      <c r="A6" s="1007"/>
      <c r="B6" s="1007"/>
      <c r="C6" s="1007"/>
      <c r="D6" s="1007"/>
      <c r="E6" s="1006" t="s">
        <v>196</v>
      </c>
      <c r="F6" s="1006"/>
      <c r="G6" s="701"/>
    </row>
    <row r="7" spans="1:7" ht="12.75" customHeight="1" thickBot="1">
      <c r="A7" s="1000" t="s">
        <v>36</v>
      </c>
      <c r="B7" s="1000"/>
      <c r="C7" s="1000"/>
      <c r="D7" s="1000"/>
      <c r="E7" s="106" t="s">
        <v>49</v>
      </c>
      <c r="F7" s="106" t="s">
        <v>49</v>
      </c>
      <c r="G7" s="106" t="s">
        <v>64</v>
      </c>
    </row>
    <row r="8" spans="1:7" ht="12.75">
      <c r="A8" s="1001" t="s">
        <v>132</v>
      </c>
      <c r="B8" s="1002"/>
      <c r="C8" s="1002"/>
      <c r="D8" s="1003"/>
      <c r="E8" s="452">
        <f>SUM(E9:E16)</f>
        <v>203142</v>
      </c>
      <c r="F8" s="452">
        <f>SUM(F9:F16)</f>
        <v>158432</v>
      </c>
      <c r="G8" s="311">
        <f>F8/E8*100</f>
        <v>77.99076508058403</v>
      </c>
    </row>
    <row r="9" spans="1:7" ht="12.75">
      <c r="A9" s="997" t="s">
        <v>193</v>
      </c>
      <c r="B9" s="998"/>
      <c r="C9" s="998"/>
      <c r="D9" s="999"/>
      <c r="E9" s="399">
        <v>6500</v>
      </c>
      <c r="F9" s="399">
        <v>8850</v>
      </c>
      <c r="G9" s="425">
        <f>F9/E9*100</f>
        <v>136.15384615384616</v>
      </c>
    </row>
    <row r="10" spans="1:7" ht="12.75">
      <c r="A10" s="997" t="s">
        <v>332</v>
      </c>
      <c r="B10" s="998"/>
      <c r="C10" s="998"/>
      <c r="D10" s="999"/>
      <c r="E10" s="399">
        <v>1650</v>
      </c>
      <c r="F10" s="399">
        <v>600</v>
      </c>
      <c r="G10" s="425">
        <f>F10/E10*100</f>
        <v>36.36363636363637</v>
      </c>
    </row>
    <row r="11" spans="1:7" ht="12.75">
      <c r="A11" s="997" t="s">
        <v>333</v>
      </c>
      <c r="B11" s="998"/>
      <c r="C11" s="998"/>
      <c r="D11" s="999"/>
      <c r="E11" s="399">
        <v>0</v>
      </c>
      <c r="F11" s="399">
        <v>0</v>
      </c>
      <c r="G11" s="425">
        <v>0</v>
      </c>
    </row>
    <row r="12" spans="1:7" ht="12.75">
      <c r="A12" s="997" t="s">
        <v>334</v>
      </c>
      <c r="B12" s="998"/>
      <c r="C12" s="998"/>
      <c r="D12" s="999"/>
      <c r="E12" s="399">
        <v>3900</v>
      </c>
      <c r="F12" s="399">
        <v>0</v>
      </c>
      <c r="G12" s="425">
        <f>F12/E12*100</f>
        <v>0</v>
      </c>
    </row>
    <row r="13" spans="1:7" ht="12.75">
      <c r="A13" s="997" t="s">
        <v>335</v>
      </c>
      <c r="B13" s="998"/>
      <c r="C13" s="998"/>
      <c r="D13" s="999"/>
      <c r="E13" s="406">
        <v>0</v>
      </c>
      <c r="F13" s="406">
        <v>0</v>
      </c>
      <c r="G13" s="425">
        <v>0</v>
      </c>
    </row>
    <row r="14" spans="1:7" ht="12.75">
      <c r="A14" s="997" t="s">
        <v>336</v>
      </c>
      <c r="B14" s="998"/>
      <c r="C14" s="998"/>
      <c r="D14" s="999"/>
      <c r="E14" s="406">
        <v>0</v>
      </c>
      <c r="F14" s="406">
        <v>0</v>
      </c>
      <c r="G14" s="425">
        <v>0</v>
      </c>
    </row>
    <row r="15" spans="1:7" ht="12.75">
      <c r="A15" s="997" t="s">
        <v>352</v>
      </c>
      <c r="B15" s="998"/>
      <c r="C15" s="998"/>
      <c r="D15" s="999"/>
      <c r="E15" s="406">
        <v>0</v>
      </c>
      <c r="F15" s="406">
        <v>0</v>
      </c>
      <c r="G15" s="425">
        <v>0</v>
      </c>
    </row>
    <row r="16" spans="1:7" ht="12.75">
      <c r="A16" s="997" t="s">
        <v>337</v>
      </c>
      <c r="B16" s="998"/>
      <c r="C16" s="998"/>
      <c r="D16" s="999"/>
      <c r="E16" s="399">
        <v>191092</v>
      </c>
      <c r="F16" s="399">
        <v>148982</v>
      </c>
      <c r="G16" s="425">
        <f>F16/E16*100</f>
        <v>77.96349402382099</v>
      </c>
    </row>
    <row r="17" spans="1:7" ht="12.75">
      <c r="A17" s="1001" t="s">
        <v>133</v>
      </c>
      <c r="B17" s="1002"/>
      <c r="C17" s="1002"/>
      <c r="D17" s="1003"/>
      <c r="E17" s="452">
        <f>E18+E19+E20+E21+E22+E23+E24+E25+E26+E27</f>
        <v>203142</v>
      </c>
      <c r="F17" s="452">
        <f>F18+F19+F20+F21+F22+F23+F24+F25+F26+F27</f>
        <v>158432</v>
      </c>
      <c r="G17" s="311">
        <f>F17/E17*100</f>
        <v>77.99076508058403</v>
      </c>
    </row>
    <row r="18" spans="1:7" ht="12.75">
      <c r="A18" s="997" t="s">
        <v>172</v>
      </c>
      <c r="B18" s="998"/>
      <c r="C18" s="998"/>
      <c r="D18" s="999"/>
      <c r="E18" s="399">
        <v>105331</v>
      </c>
      <c r="F18" s="399">
        <v>95524</v>
      </c>
      <c r="G18" s="425">
        <f>F18/E18*100</f>
        <v>90.68935071346516</v>
      </c>
    </row>
    <row r="19" spans="1:7" ht="12.75">
      <c r="A19" s="997" t="s">
        <v>185</v>
      </c>
      <c r="B19" s="998"/>
      <c r="C19" s="998"/>
      <c r="D19" s="999"/>
      <c r="E19" s="399">
        <v>26909</v>
      </c>
      <c r="F19" s="399">
        <v>25648</v>
      </c>
      <c r="G19" s="425">
        <f>F19/E19*100</f>
        <v>95.3138355197146</v>
      </c>
    </row>
    <row r="20" spans="1:7" ht="12.75">
      <c r="A20" s="997" t="s">
        <v>186</v>
      </c>
      <c r="B20" s="998"/>
      <c r="C20" s="998"/>
      <c r="D20" s="999"/>
      <c r="E20" s="399">
        <v>40718</v>
      </c>
      <c r="F20" s="399">
        <v>37260</v>
      </c>
      <c r="G20" s="425">
        <f>F20/E20*100</f>
        <v>91.50744142639618</v>
      </c>
    </row>
    <row r="21" spans="1:7" ht="12.75">
      <c r="A21" s="997" t="s">
        <v>188</v>
      </c>
      <c r="B21" s="998"/>
      <c r="C21" s="998"/>
      <c r="D21" s="999"/>
      <c r="E21" s="406">
        <v>0</v>
      </c>
      <c r="F21" s="406">
        <v>0</v>
      </c>
      <c r="G21" s="425">
        <v>0</v>
      </c>
    </row>
    <row r="22" spans="1:7" ht="12.75">
      <c r="A22" s="997" t="s">
        <v>189</v>
      </c>
      <c r="B22" s="998"/>
      <c r="C22" s="998"/>
      <c r="D22" s="999"/>
      <c r="E22" s="399">
        <v>0</v>
      </c>
      <c r="F22" s="399">
        <v>0</v>
      </c>
      <c r="G22" s="425">
        <v>0</v>
      </c>
    </row>
    <row r="23" spans="1:7" ht="12.75">
      <c r="A23" s="997" t="s">
        <v>190</v>
      </c>
      <c r="B23" s="998"/>
      <c r="C23" s="998"/>
      <c r="D23" s="999"/>
      <c r="E23" s="399">
        <v>0</v>
      </c>
      <c r="F23" s="399">
        <v>0</v>
      </c>
      <c r="G23" s="425">
        <v>0</v>
      </c>
    </row>
    <row r="24" spans="1:7" ht="12.75">
      <c r="A24" s="997" t="s">
        <v>669</v>
      </c>
      <c r="B24" s="998"/>
      <c r="C24" s="998"/>
      <c r="D24" s="999"/>
      <c r="E24" s="399">
        <v>0</v>
      </c>
      <c r="F24" s="399">
        <v>0</v>
      </c>
      <c r="G24" s="425">
        <v>0</v>
      </c>
    </row>
    <row r="25" spans="1:7" ht="12.75">
      <c r="A25" s="997" t="s">
        <v>197</v>
      </c>
      <c r="B25" s="998"/>
      <c r="C25" s="998"/>
      <c r="D25" s="999"/>
      <c r="E25" s="399">
        <v>25000</v>
      </c>
      <c r="F25" s="399">
        <v>0</v>
      </c>
      <c r="G25" s="425">
        <f>F25/E25*100</f>
        <v>0</v>
      </c>
    </row>
    <row r="26" spans="1:7" ht="12.75">
      <c r="A26" s="997" t="s">
        <v>338</v>
      </c>
      <c r="B26" s="998"/>
      <c r="C26" s="998"/>
      <c r="D26" s="999"/>
      <c r="E26" s="406">
        <v>0</v>
      </c>
      <c r="F26" s="406">
        <v>0</v>
      </c>
      <c r="G26" s="425">
        <v>0</v>
      </c>
    </row>
    <row r="27" spans="1:7" ht="12.75">
      <c r="A27" s="997" t="s">
        <v>339</v>
      </c>
      <c r="B27" s="998"/>
      <c r="C27" s="998"/>
      <c r="D27" s="999"/>
      <c r="E27" s="399">
        <v>5184</v>
      </c>
      <c r="F27" s="399">
        <v>0</v>
      </c>
      <c r="G27" s="425">
        <f>F27/E27*100</f>
        <v>0</v>
      </c>
    </row>
    <row r="28" spans="1:7" ht="26.25" customHeight="1" thickBot="1">
      <c r="A28" s="1008" t="s">
        <v>353</v>
      </c>
      <c r="B28" s="1009"/>
      <c r="C28" s="1009"/>
      <c r="D28" s="1010"/>
      <c r="E28" s="453" t="s">
        <v>544</v>
      </c>
      <c r="F28" s="453" t="s">
        <v>666</v>
      </c>
      <c r="G28" s="426">
        <v>93.94</v>
      </c>
    </row>
    <row r="29" ht="13.5" thickTop="1"/>
  </sheetData>
  <sheetProtection/>
  <mergeCells count="28">
    <mergeCell ref="A28:D28"/>
    <mergeCell ref="A25:D25"/>
    <mergeCell ref="A27:D27"/>
    <mergeCell ref="A21:D21"/>
    <mergeCell ref="A22:D22"/>
    <mergeCell ref="A23:D23"/>
    <mergeCell ref="A24:D24"/>
    <mergeCell ref="A26:D26"/>
    <mergeCell ref="A17:D17"/>
    <mergeCell ref="A18:D18"/>
    <mergeCell ref="A19:D19"/>
    <mergeCell ref="A20:D20"/>
    <mergeCell ref="A16:D16"/>
    <mergeCell ref="A5:D6"/>
    <mergeCell ref="A10:D10"/>
    <mergeCell ref="A11:D11"/>
    <mergeCell ref="A12:D12"/>
    <mergeCell ref="A13:D13"/>
    <mergeCell ref="A14:D14"/>
    <mergeCell ref="A15:D15"/>
    <mergeCell ref="A7:D7"/>
    <mergeCell ref="A8:D8"/>
    <mergeCell ref="A9:D9"/>
    <mergeCell ref="F1:H1"/>
    <mergeCell ref="A3:H3"/>
    <mergeCell ref="A2:H2"/>
    <mergeCell ref="G5:G6"/>
    <mergeCell ref="E6:F6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50"/>
  <sheetViews>
    <sheetView zoomScalePageLayoutView="0" workbookViewId="0" topLeftCell="A1">
      <selection activeCell="A3" sqref="A3:H3"/>
    </sheetView>
  </sheetViews>
  <sheetFormatPr defaultColWidth="9.00390625" defaultRowHeight="12.75"/>
  <cols>
    <col min="1" max="1" width="4.125" style="108" customWidth="1"/>
    <col min="2" max="4" width="6.75390625" style="108" customWidth="1"/>
    <col min="5" max="5" width="16.375" style="108" customWidth="1"/>
    <col min="6" max="7" width="13.875" style="108" customWidth="1"/>
    <col min="8" max="8" width="13.875" style="325" customWidth="1"/>
    <col min="9" max="16384" width="9.125" style="108" customWidth="1"/>
  </cols>
  <sheetData>
    <row r="1" spans="1:9" ht="12.75">
      <c r="A1" s="107"/>
      <c r="B1" s="107"/>
      <c r="C1" s="107"/>
      <c r="D1" s="107"/>
      <c r="E1" s="107"/>
      <c r="F1" s="107"/>
      <c r="G1" s="1058" t="s">
        <v>198</v>
      </c>
      <c r="H1" s="1058"/>
      <c r="I1" s="109"/>
    </row>
    <row r="2" spans="1:8" ht="12.75">
      <c r="A2" s="110"/>
      <c r="B2" s="110"/>
      <c r="C2" s="110"/>
      <c r="D2" s="110"/>
      <c r="E2" s="110"/>
      <c r="F2" s="110"/>
      <c r="G2" s="110"/>
      <c r="H2" s="323"/>
    </row>
    <row r="3" spans="1:8" ht="12" customHeight="1">
      <c r="A3" s="1060" t="s">
        <v>744</v>
      </c>
      <c r="B3" s="1060"/>
      <c r="C3" s="1060"/>
      <c r="D3" s="1060"/>
      <c r="E3" s="1060"/>
      <c r="F3" s="1060"/>
      <c r="G3" s="1060"/>
      <c r="H3" s="1060"/>
    </row>
    <row r="4" spans="1:8" ht="15.75" customHeight="1">
      <c r="A4" s="1061" t="s">
        <v>545</v>
      </c>
      <c r="B4" s="1060"/>
      <c r="C4" s="1060"/>
      <c r="D4" s="1060"/>
      <c r="E4" s="1060"/>
      <c r="F4" s="1060"/>
      <c r="G4" s="1060"/>
      <c r="H4" s="1060"/>
    </row>
    <row r="5" spans="1:8" ht="12.75">
      <c r="A5" s="107"/>
      <c r="B5" s="107"/>
      <c r="C5" s="107"/>
      <c r="D5" s="107"/>
      <c r="E5" s="107"/>
      <c r="F5" s="107"/>
      <c r="G5" s="107"/>
      <c r="H5" s="324"/>
    </row>
    <row r="6" spans="1:8" ht="13.5" thickBot="1">
      <c r="A6" s="107"/>
      <c r="B6" s="107"/>
      <c r="C6" s="107"/>
      <c r="D6" s="107"/>
      <c r="E6" s="107"/>
      <c r="F6" s="107"/>
      <c r="G6" s="1059" t="s">
        <v>31</v>
      </c>
      <c r="H6" s="1059"/>
    </row>
    <row r="7" spans="1:8" ht="14.25" customHeight="1" thickTop="1">
      <c r="A7" s="1062" t="s">
        <v>32</v>
      </c>
      <c r="B7" s="1051" t="s">
        <v>545</v>
      </c>
      <c r="C7" s="1052"/>
      <c r="D7" s="1052"/>
      <c r="E7" s="1053"/>
      <c r="F7" s="405" t="s">
        <v>543</v>
      </c>
      <c r="G7" s="405" t="s">
        <v>649</v>
      </c>
      <c r="H7" s="700" t="s">
        <v>467</v>
      </c>
    </row>
    <row r="8" spans="1:8" ht="14.25" customHeight="1">
      <c r="A8" s="1063"/>
      <c r="B8" s="1054"/>
      <c r="C8" s="1055"/>
      <c r="D8" s="1055"/>
      <c r="E8" s="1056"/>
      <c r="F8" s="1065" t="s">
        <v>196</v>
      </c>
      <c r="G8" s="1065"/>
      <c r="H8" s="701"/>
    </row>
    <row r="9" spans="1:8" ht="12.75" customHeight="1" thickBot="1">
      <c r="A9" s="1064"/>
      <c r="B9" s="1057" t="s">
        <v>36</v>
      </c>
      <c r="C9" s="1057"/>
      <c r="D9" s="1057"/>
      <c r="E9" s="1057"/>
      <c r="F9" s="111" t="s">
        <v>49</v>
      </c>
      <c r="G9" s="111" t="s">
        <v>49</v>
      </c>
      <c r="H9" s="342" t="s">
        <v>62</v>
      </c>
    </row>
    <row r="10" spans="1:8" ht="12.75">
      <c r="A10" s="112"/>
      <c r="B10" s="1025"/>
      <c r="C10" s="1026"/>
      <c r="D10" s="1026"/>
      <c r="E10" s="1027"/>
      <c r="F10" s="312"/>
      <c r="G10" s="312"/>
      <c r="H10" s="343"/>
    </row>
    <row r="11" spans="1:8" ht="12.75">
      <c r="A11" s="112" t="s">
        <v>36</v>
      </c>
      <c r="B11" s="1011" t="s">
        <v>199</v>
      </c>
      <c r="C11" s="1021"/>
      <c r="D11" s="1021"/>
      <c r="E11" s="1022"/>
      <c r="F11" s="312"/>
      <c r="G11" s="312"/>
      <c r="H11" s="343"/>
    </row>
    <row r="12" spans="1:8" ht="12.75">
      <c r="A12" s="112"/>
      <c r="B12" s="1018" t="s">
        <v>132</v>
      </c>
      <c r="C12" s="1019"/>
      <c r="D12" s="1019"/>
      <c r="E12" s="1020"/>
      <c r="F12" s="313">
        <f>F13+F16+F14+F15</f>
        <v>25319</v>
      </c>
      <c r="G12" s="313">
        <f>G13+G16+G14+G15</f>
        <v>17854</v>
      </c>
      <c r="H12" s="427">
        <f aca="true" t="shared" si="0" ref="H12:H20">G12/F12*100</f>
        <v>70.51621312058138</v>
      </c>
    </row>
    <row r="13" spans="1:8" ht="12.75">
      <c r="A13" s="112"/>
      <c r="B13" s="1015" t="s">
        <v>193</v>
      </c>
      <c r="C13" s="1016"/>
      <c r="D13" s="1016"/>
      <c r="E13" s="1017"/>
      <c r="F13" s="314">
        <v>2000</v>
      </c>
      <c r="G13" s="314">
        <v>1300</v>
      </c>
      <c r="H13" s="343">
        <f t="shared" si="0"/>
        <v>65</v>
      </c>
    </row>
    <row r="14" spans="1:8" ht="12.75">
      <c r="A14" s="112"/>
      <c r="B14" s="1015" t="s">
        <v>548</v>
      </c>
      <c r="C14" s="674"/>
      <c r="D14" s="674"/>
      <c r="E14" s="675"/>
      <c r="F14" s="314">
        <v>1067</v>
      </c>
      <c r="G14" s="314">
        <v>3128</v>
      </c>
      <c r="H14" s="343">
        <f t="shared" si="0"/>
        <v>293.1583880037488</v>
      </c>
    </row>
    <row r="15" spans="1:8" ht="12.75">
      <c r="A15" s="112"/>
      <c r="B15" s="1015" t="s">
        <v>549</v>
      </c>
      <c r="C15" s="674"/>
      <c r="D15" s="674"/>
      <c r="E15" s="675"/>
      <c r="F15" s="314">
        <v>4634</v>
      </c>
      <c r="G15" s="314">
        <v>1506</v>
      </c>
      <c r="H15" s="343">
        <f t="shared" si="0"/>
        <v>32.49892101855848</v>
      </c>
    </row>
    <row r="16" spans="1:8" ht="12.75">
      <c r="A16" s="112"/>
      <c r="B16" s="1015" t="s">
        <v>194</v>
      </c>
      <c r="C16" s="1016"/>
      <c r="D16" s="1016"/>
      <c r="E16" s="1017"/>
      <c r="F16" s="314">
        <v>17618</v>
      </c>
      <c r="G16" s="314">
        <v>11920</v>
      </c>
      <c r="H16" s="343">
        <f t="shared" si="0"/>
        <v>67.65807696673856</v>
      </c>
    </row>
    <row r="17" spans="1:8" ht="12.75">
      <c r="A17" s="112"/>
      <c r="B17" s="1018" t="s">
        <v>133</v>
      </c>
      <c r="C17" s="1019"/>
      <c r="D17" s="1019"/>
      <c r="E17" s="1020"/>
      <c r="F17" s="313">
        <f>SUM(F18:F24)</f>
        <v>25319</v>
      </c>
      <c r="G17" s="313">
        <f>SUM(G18:G24)</f>
        <v>17854</v>
      </c>
      <c r="H17" s="427">
        <f t="shared" si="0"/>
        <v>70.51621312058138</v>
      </c>
    </row>
    <row r="18" spans="1:8" ht="12.75">
      <c r="A18" s="114"/>
      <c r="B18" s="1015" t="s">
        <v>172</v>
      </c>
      <c r="C18" s="1016"/>
      <c r="D18" s="1016"/>
      <c r="E18" s="1017"/>
      <c r="F18" s="314">
        <v>9919</v>
      </c>
      <c r="G18" s="314">
        <v>9658</v>
      </c>
      <c r="H18" s="343">
        <f t="shared" si="0"/>
        <v>97.36868635951204</v>
      </c>
    </row>
    <row r="19" spans="1:8" ht="12.75">
      <c r="A19" s="114"/>
      <c r="B19" s="1015" t="s">
        <v>185</v>
      </c>
      <c r="C19" s="1016"/>
      <c r="D19" s="1016"/>
      <c r="E19" s="1017"/>
      <c r="F19" s="314">
        <v>2594</v>
      </c>
      <c r="G19" s="314">
        <v>2620</v>
      </c>
      <c r="H19" s="343">
        <f t="shared" si="0"/>
        <v>101.00231303006939</v>
      </c>
    </row>
    <row r="20" spans="1:8" ht="12.75">
      <c r="A20" s="114"/>
      <c r="B20" s="1015" t="s">
        <v>186</v>
      </c>
      <c r="C20" s="1016"/>
      <c r="D20" s="1016"/>
      <c r="E20" s="1017"/>
      <c r="F20" s="314">
        <v>7719</v>
      </c>
      <c r="G20" s="314">
        <v>4070</v>
      </c>
      <c r="H20" s="343">
        <f t="shared" si="0"/>
        <v>52.727037180981995</v>
      </c>
    </row>
    <row r="21" spans="1:8" ht="12.75">
      <c r="A21" s="114"/>
      <c r="B21" s="1015" t="s">
        <v>188</v>
      </c>
      <c r="C21" s="1016"/>
      <c r="D21" s="1016"/>
      <c r="E21" s="1017"/>
      <c r="F21" s="315">
        <v>0</v>
      </c>
      <c r="G21" s="315">
        <v>0</v>
      </c>
      <c r="H21" s="343">
        <v>0</v>
      </c>
    </row>
    <row r="22" spans="1:8" ht="12.75">
      <c r="A22" s="114"/>
      <c r="B22" s="1015" t="s">
        <v>189</v>
      </c>
      <c r="C22" s="1016"/>
      <c r="D22" s="1016"/>
      <c r="E22" s="1017"/>
      <c r="F22" s="315">
        <v>5087</v>
      </c>
      <c r="G22" s="315">
        <v>0</v>
      </c>
      <c r="H22" s="343">
        <v>0</v>
      </c>
    </row>
    <row r="23" spans="1:8" ht="12.75">
      <c r="A23" s="114"/>
      <c r="B23" s="1015" t="s">
        <v>190</v>
      </c>
      <c r="C23" s="1016"/>
      <c r="D23" s="1016"/>
      <c r="E23" s="1017"/>
      <c r="F23" s="315">
        <v>0</v>
      </c>
      <c r="G23" s="315">
        <v>1506</v>
      </c>
      <c r="H23" s="343">
        <v>0</v>
      </c>
    </row>
    <row r="24" spans="1:8" ht="12.75">
      <c r="A24" s="114"/>
      <c r="B24" s="1015" t="s">
        <v>191</v>
      </c>
      <c r="C24" s="1016"/>
      <c r="D24" s="1016"/>
      <c r="E24" s="1017"/>
      <c r="F24" s="315">
        <v>0</v>
      </c>
      <c r="G24" s="315">
        <v>0</v>
      </c>
      <c r="H24" s="343">
        <v>0</v>
      </c>
    </row>
    <row r="25" spans="1:8" ht="12.75">
      <c r="A25" s="114"/>
      <c r="B25" s="1015" t="s">
        <v>192</v>
      </c>
      <c r="C25" s="1016"/>
      <c r="D25" s="1016"/>
      <c r="E25" s="1017"/>
      <c r="F25" s="320">
        <v>5</v>
      </c>
      <c r="G25" s="320">
        <v>5</v>
      </c>
      <c r="H25" s="343">
        <f>G25/F25*100</f>
        <v>100</v>
      </c>
    </row>
    <row r="26" spans="1:8" ht="12.75">
      <c r="A26" s="114"/>
      <c r="B26" s="1025"/>
      <c r="C26" s="1026"/>
      <c r="D26" s="1026"/>
      <c r="E26" s="1027"/>
      <c r="F26" s="312"/>
      <c r="G26" s="312"/>
      <c r="H26" s="343"/>
    </row>
    <row r="27" spans="1:8" ht="24.75" customHeight="1">
      <c r="A27" s="112"/>
      <c r="B27" s="1050"/>
      <c r="C27" s="1021"/>
      <c r="D27" s="1021"/>
      <c r="E27" s="1022"/>
      <c r="F27" s="312"/>
      <c r="G27" s="312"/>
      <c r="H27" s="343"/>
    </row>
    <row r="28" spans="1:8" ht="12.75">
      <c r="A28" s="112" t="s">
        <v>38</v>
      </c>
      <c r="B28" s="1011" t="s">
        <v>200</v>
      </c>
      <c r="C28" s="1021"/>
      <c r="D28" s="1021"/>
      <c r="E28" s="1022"/>
      <c r="F28" s="312"/>
      <c r="G28" s="312"/>
      <c r="H28" s="343"/>
    </row>
    <row r="29" spans="1:8" ht="12.75">
      <c r="A29" s="114"/>
      <c r="B29" s="1018" t="s">
        <v>132</v>
      </c>
      <c r="C29" s="1019"/>
      <c r="D29" s="1019"/>
      <c r="E29" s="1020"/>
      <c r="F29" s="313">
        <f>SUM(F30:F32)</f>
        <v>18320</v>
      </c>
      <c r="G29" s="313">
        <f>SUM(G30:G32)</f>
        <v>15302</v>
      </c>
      <c r="H29" s="343">
        <f aca="true" t="shared" si="1" ref="H29:H36">G29/F29*100</f>
        <v>83.52620087336244</v>
      </c>
    </row>
    <row r="30" spans="1:8" ht="12.75">
      <c r="A30" s="114"/>
      <c r="B30" s="1015" t="s">
        <v>193</v>
      </c>
      <c r="C30" s="1016"/>
      <c r="D30" s="1016"/>
      <c r="E30" s="1017"/>
      <c r="F30" s="314">
        <v>1120</v>
      </c>
      <c r="G30" s="314">
        <v>1120</v>
      </c>
      <c r="H30" s="343">
        <f t="shared" si="1"/>
        <v>100</v>
      </c>
    </row>
    <row r="31" spans="1:8" ht="12.75">
      <c r="A31" s="114"/>
      <c r="B31" s="1015" t="s">
        <v>547</v>
      </c>
      <c r="C31" s="674"/>
      <c r="D31" s="674"/>
      <c r="E31" s="675"/>
      <c r="F31" s="314">
        <v>3018</v>
      </c>
      <c r="G31" s="314">
        <v>0</v>
      </c>
      <c r="H31" s="343">
        <v>0</v>
      </c>
    </row>
    <row r="32" spans="1:8" ht="12.75">
      <c r="A32" s="114"/>
      <c r="B32" s="1015" t="s">
        <v>194</v>
      </c>
      <c r="C32" s="1016"/>
      <c r="D32" s="1016"/>
      <c r="E32" s="1017"/>
      <c r="F32" s="314">
        <v>14182</v>
      </c>
      <c r="G32" s="314">
        <v>14182</v>
      </c>
      <c r="H32" s="343">
        <f t="shared" si="1"/>
        <v>100</v>
      </c>
    </row>
    <row r="33" spans="1:8" ht="12.75">
      <c r="A33" s="114"/>
      <c r="B33" s="1018" t="s">
        <v>133</v>
      </c>
      <c r="C33" s="1019"/>
      <c r="D33" s="1019"/>
      <c r="E33" s="1020"/>
      <c r="F33" s="313">
        <f>SUM(F34:F40)</f>
        <v>18320</v>
      </c>
      <c r="G33" s="313">
        <f>SUM(G34:G40)</f>
        <v>15302</v>
      </c>
      <c r="H33" s="343">
        <f t="shared" si="1"/>
        <v>83.52620087336244</v>
      </c>
    </row>
    <row r="34" spans="1:8" ht="12.75">
      <c r="A34" s="114"/>
      <c r="B34" s="1015" t="s">
        <v>172</v>
      </c>
      <c r="C34" s="1016"/>
      <c r="D34" s="1016"/>
      <c r="E34" s="1017"/>
      <c r="F34" s="314">
        <v>5578</v>
      </c>
      <c r="G34" s="314">
        <v>5474</v>
      </c>
      <c r="H34" s="343">
        <f t="shared" si="1"/>
        <v>98.13553244890642</v>
      </c>
    </row>
    <row r="35" spans="1:8" ht="12.75">
      <c r="A35" s="114"/>
      <c r="B35" s="1015" t="s">
        <v>185</v>
      </c>
      <c r="C35" s="1016"/>
      <c r="D35" s="1016"/>
      <c r="E35" s="1017"/>
      <c r="F35" s="314">
        <v>1438</v>
      </c>
      <c r="G35" s="314">
        <v>1488</v>
      </c>
      <c r="H35" s="343">
        <f t="shared" si="1"/>
        <v>103.47705146036161</v>
      </c>
    </row>
    <row r="36" spans="1:8" ht="12.75">
      <c r="A36" s="114"/>
      <c r="B36" s="1015" t="s">
        <v>186</v>
      </c>
      <c r="C36" s="1016"/>
      <c r="D36" s="1016"/>
      <c r="E36" s="1017"/>
      <c r="F36" s="314">
        <v>5017</v>
      </c>
      <c r="G36" s="314">
        <v>8340</v>
      </c>
      <c r="H36" s="343">
        <f t="shared" si="1"/>
        <v>166.23480167430736</v>
      </c>
    </row>
    <row r="37" spans="1:8" ht="12.75">
      <c r="A37" s="114"/>
      <c r="B37" s="1015" t="s">
        <v>188</v>
      </c>
      <c r="C37" s="1016"/>
      <c r="D37" s="1016"/>
      <c r="E37" s="1017"/>
      <c r="F37" s="315">
        <v>0</v>
      </c>
      <c r="G37" s="315">
        <v>0</v>
      </c>
      <c r="H37" s="343">
        <v>0</v>
      </c>
    </row>
    <row r="38" spans="1:8" ht="12.75">
      <c r="A38" s="114"/>
      <c r="B38" s="1015" t="s">
        <v>189</v>
      </c>
      <c r="C38" s="1016"/>
      <c r="D38" s="1016"/>
      <c r="E38" s="1017"/>
      <c r="F38" s="315">
        <v>6287</v>
      </c>
      <c r="G38" s="315">
        <v>0</v>
      </c>
      <c r="H38" s="343">
        <v>0</v>
      </c>
    </row>
    <row r="39" spans="1:8" ht="12.75">
      <c r="A39" s="114"/>
      <c r="B39" s="1015" t="s">
        <v>190</v>
      </c>
      <c r="C39" s="1016"/>
      <c r="D39" s="1016"/>
      <c r="E39" s="1017"/>
      <c r="F39" s="315">
        <v>0</v>
      </c>
      <c r="G39" s="315">
        <v>0</v>
      </c>
      <c r="H39" s="343">
        <v>0</v>
      </c>
    </row>
    <row r="40" spans="1:8" ht="12.75">
      <c r="A40" s="114"/>
      <c r="B40" s="1015" t="s">
        <v>191</v>
      </c>
      <c r="C40" s="1016"/>
      <c r="D40" s="1016"/>
      <c r="E40" s="1017"/>
      <c r="F40" s="315">
        <v>0</v>
      </c>
      <c r="G40" s="315">
        <v>0</v>
      </c>
      <c r="H40" s="343">
        <v>0</v>
      </c>
    </row>
    <row r="41" spans="1:8" ht="12.75">
      <c r="A41" s="114"/>
      <c r="B41" s="1015" t="s">
        <v>192</v>
      </c>
      <c r="C41" s="1016"/>
      <c r="D41" s="1016"/>
      <c r="E41" s="1017"/>
      <c r="F41" s="322">
        <v>3</v>
      </c>
      <c r="G41" s="322">
        <v>3</v>
      </c>
      <c r="H41" s="343">
        <f>G41/F41*100</f>
        <v>100</v>
      </c>
    </row>
    <row r="42" spans="1:8" ht="12.75">
      <c r="A42" s="114"/>
      <c r="B42" s="597"/>
      <c r="C42" s="598"/>
      <c r="D42" s="598"/>
      <c r="E42" s="599"/>
      <c r="F42" s="322"/>
      <c r="G42" s="322"/>
      <c r="H42" s="343"/>
    </row>
    <row r="43" spans="1:8" ht="12.75">
      <c r="A43" s="114"/>
      <c r="B43" s="597"/>
      <c r="C43" s="598"/>
      <c r="D43" s="598"/>
      <c r="E43" s="599"/>
      <c r="F43" s="315"/>
      <c r="G43" s="315"/>
      <c r="H43" s="343"/>
    </row>
    <row r="44" spans="1:8" ht="12.75">
      <c r="A44" s="114" t="s">
        <v>49</v>
      </c>
      <c r="B44" s="1011" t="s">
        <v>546</v>
      </c>
      <c r="C44" s="1021"/>
      <c r="D44" s="1021"/>
      <c r="E44" s="1022"/>
      <c r="F44" s="312"/>
      <c r="G44" s="312"/>
      <c r="H44" s="343"/>
    </row>
    <row r="45" spans="1:8" ht="12.75">
      <c r="A45" s="114"/>
      <c r="B45" s="1018" t="s">
        <v>132</v>
      </c>
      <c r="C45" s="1019"/>
      <c r="D45" s="1019"/>
      <c r="E45" s="1020"/>
      <c r="F45" s="313">
        <f>SUM(F46:F47)</f>
        <v>8901</v>
      </c>
      <c r="G45" s="313">
        <v>8766</v>
      </c>
      <c r="H45" s="427">
        <f aca="true" t="shared" si="2" ref="H45:H51">G45/F45*100</f>
        <v>98.48331648129424</v>
      </c>
    </row>
    <row r="46" spans="1:8" ht="12.75">
      <c r="A46" s="114"/>
      <c r="B46" s="1015" t="s">
        <v>183</v>
      </c>
      <c r="C46" s="1016"/>
      <c r="D46" s="1016"/>
      <c r="E46" s="1017"/>
      <c r="F46" s="314">
        <v>8901</v>
      </c>
      <c r="G46" s="314">
        <v>8766</v>
      </c>
      <c r="H46" s="343">
        <f t="shared" si="2"/>
        <v>98.48331648129424</v>
      </c>
    </row>
    <row r="47" spans="1:8" ht="12.75">
      <c r="A47" s="114"/>
      <c r="B47" s="1015" t="s">
        <v>194</v>
      </c>
      <c r="C47" s="1016"/>
      <c r="D47" s="1016"/>
      <c r="E47" s="1017"/>
      <c r="F47" s="315">
        <v>0</v>
      </c>
      <c r="G47" s="314">
        <v>0</v>
      </c>
      <c r="H47" s="343" t="e">
        <f t="shared" si="2"/>
        <v>#DIV/0!</v>
      </c>
    </row>
    <row r="48" spans="1:8" ht="12.75">
      <c r="A48" s="114"/>
      <c r="B48" s="1018" t="s">
        <v>133</v>
      </c>
      <c r="C48" s="1019"/>
      <c r="D48" s="1019"/>
      <c r="E48" s="1020"/>
      <c r="F48" s="313">
        <f>SUM(F49:F55)</f>
        <v>8901</v>
      </c>
      <c r="G48" s="313">
        <v>8766</v>
      </c>
      <c r="H48" s="427">
        <f t="shared" si="2"/>
        <v>98.48331648129424</v>
      </c>
    </row>
    <row r="49" spans="1:8" ht="12.75">
      <c r="A49" s="114"/>
      <c r="B49" s="1015" t="s">
        <v>172</v>
      </c>
      <c r="C49" s="1016"/>
      <c r="D49" s="1016"/>
      <c r="E49" s="1017"/>
      <c r="F49" s="314">
        <v>5358</v>
      </c>
      <c r="G49" s="314">
        <v>5467</v>
      </c>
      <c r="H49" s="343">
        <f t="shared" si="2"/>
        <v>102.03434117207912</v>
      </c>
    </row>
    <row r="50" spans="1:8" ht="12.75">
      <c r="A50" s="114"/>
      <c r="B50" s="1015" t="s">
        <v>185</v>
      </c>
      <c r="C50" s="1016"/>
      <c r="D50" s="1016"/>
      <c r="E50" s="1017"/>
      <c r="F50" s="314">
        <v>1389</v>
      </c>
      <c r="G50" s="314">
        <v>1482</v>
      </c>
      <c r="H50" s="343">
        <f t="shared" si="2"/>
        <v>106.69546436285098</v>
      </c>
    </row>
    <row r="51" spans="1:8" ht="12.75">
      <c r="A51" s="114"/>
      <c r="B51" s="1015" t="s">
        <v>186</v>
      </c>
      <c r="C51" s="1016"/>
      <c r="D51" s="1016"/>
      <c r="E51" s="1017"/>
      <c r="F51" s="314">
        <v>2154</v>
      </c>
      <c r="G51" s="314">
        <v>1817</v>
      </c>
      <c r="H51" s="343">
        <f t="shared" si="2"/>
        <v>84.35468895078922</v>
      </c>
    </row>
    <row r="52" spans="1:8" ht="12.75">
      <c r="A52" s="114"/>
      <c r="B52" s="1015" t="s">
        <v>188</v>
      </c>
      <c r="C52" s="1016"/>
      <c r="D52" s="1016"/>
      <c r="E52" s="1017"/>
      <c r="F52" s="315">
        <v>0</v>
      </c>
      <c r="G52" s="315">
        <v>0</v>
      </c>
      <c r="H52" s="343">
        <v>0</v>
      </c>
    </row>
    <row r="53" spans="1:8" ht="12.75">
      <c r="A53" s="114"/>
      <c r="B53" s="1015" t="s">
        <v>189</v>
      </c>
      <c r="C53" s="1016"/>
      <c r="D53" s="1016"/>
      <c r="E53" s="1017"/>
      <c r="F53" s="315">
        <v>0</v>
      </c>
      <c r="G53" s="315">
        <v>0</v>
      </c>
      <c r="H53" s="343">
        <v>0</v>
      </c>
    </row>
    <row r="54" spans="1:8" ht="12.75">
      <c r="A54" s="114"/>
      <c r="B54" s="1015" t="s">
        <v>190</v>
      </c>
      <c r="C54" s="1016"/>
      <c r="D54" s="1016"/>
      <c r="E54" s="1017"/>
      <c r="F54" s="315">
        <v>0</v>
      </c>
      <c r="G54" s="315">
        <v>0</v>
      </c>
      <c r="H54" s="343">
        <v>0</v>
      </c>
    </row>
    <row r="55" spans="1:8" ht="12.75">
      <c r="A55" s="114"/>
      <c r="B55" s="1015" t="s">
        <v>191</v>
      </c>
      <c r="C55" s="1016"/>
      <c r="D55" s="1016"/>
      <c r="E55" s="1017"/>
      <c r="F55" s="315">
        <v>0</v>
      </c>
      <c r="G55" s="315">
        <v>0</v>
      </c>
      <c r="H55" s="343">
        <v>0</v>
      </c>
    </row>
    <row r="56" spans="1:8" ht="12.75">
      <c r="A56" s="114"/>
      <c r="B56" s="1015" t="s">
        <v>192</v>
      </c>
      <c r="C56" s="1016"/>
      <c r="D56" s="1016"/>
      <c r="E56" s="1017"/>
      <c r="F56" s="322">
        <v>3</v>
      </c>
      <c r="G56" s="320">
        <v>3</v>
      </c>
      <c r="H56" s="343">
        <f>G56/F56*100</f>
        <v>100</v>
      </c>
    </row>
    <row r="57" spans="1:8" ht="12.75">
      <c r="A57" s="114"/>
      <c r="B57" s="597"/>
      <c r="C57" s="598"/>
      <c r="D57" s="598"/>
      <c r="E57" s="599"/>
      <c r="F57" s="315"/>
      <c r="G57" s="315"/>
      <c r="H57" s="343"/>
    </row>
    <row r="58" spans="1:8" ht="12.75">
      <c r="A58" s="114"/>
      <c r="B58" s="597"/>
      <c r="C58" s="598"/>
      <c r="D58" s="598"/>
      <c r="E58" s="599"/>
      <c r="F58" s="315"/>
      <c r="G58" s="315"/>
      <c r="H58" s="343"/>
    </row>
    <row r="59" spans="1:8" ht="12.75">
      <c r="A59" s="114"/>
      <c r="B59" s="597"/>
      <c r="C59" s="598"/>
      <c r="D59" s="598"/>
      <c r="E59" s="599"/>
      <c r="F59" s="315"/>
      <c r="G59" s="315"/>
      <c r="H59" s="343"/>
    </row>
    <row r="60" spans="1:8" ht="12.75">
      <c r="A60" s="114"/>
      <c r="B60" s="597"/>
      <c r="C60" s="598"/>
      <c r="D60" s="598"/>
      <c r="E60" s="599"/>
      <c r="F60" s="315"/>
      <c r="G60" s="315"/>
      <c r="H60" s="343"/>
    </row>
    <row r="61" spans="1:8" ht="13.5" thickBot="1">
      <c r="A61" s="114"/>
      <c r="B61" s="1015"/>
      <c r="C61" s="1016"/>
      <c r="D61" s="1016"/>
      <c r="E61" s="1017"/>
      <c r="F61" s="322"/>
      <c r="G61" s="322"/>
      <c r="H61" s="343"/>
    </row>
    <row r="62" spans="1:8" ht="13.5" thickTop="1">
      <c r="A62" s="327"/>
      <c r="B62" s="328"/>
      <c r="C62" s="328"/>
      <c r="D62" s="328"/>
      <c r="E62" s="328"/>
      <c r="F62" s="332"/>
      <c r="G62" s="332"/>
      <c r="H62" s="333"/>
    </row>
    <row r="63" spans="1:8" ht="17.25" customHeight="1">
      <c r="A63" s="329"/>
      <c r="B63" s="1026"/>
      <c r="C63" s="1026"/>
      <c r="D63" s="1026"/>
      <c r="E63" s="1026"/>
      <c r="F63" s="337"/>
      <c r="G63" s="337"/>
      <c r="H63" s="338"/>
    </row>
    <row r="64" spans="1:8" ht="17.25" customHeight="1">
      <c r="A64" s="329"/>
      <c r="B64" s="113"/>
      <c r="C64" s="113"/>
      <c r="D64" s="113"/>
      <c r="E64" s="113"/>
      <c r="F64" s="337"/>
      <c r="G64" s="337"/>
      <c r="H64" s="338"/>
    </row>
    <row r="65" spans="1:8" ht="17.25" customHeight="1">
      <c r="A65" s="329"/>
      <c r="B65" s="113"/>
      <c r="C65" s="113"/>
      <c r="D65" s="113"/>
      <c r="E65" s="113"/>
      <c r="F65" s="337"/>
      <c r="G65" s="1028" t="s">
        <v>493</v>
      </c>
      <c r="H65" s="1028"/>
    </row>
    <row r="66" spans="1:8" ht="17.25" customHeight="1">
      <c r="A66" s="329"/>
      <c r="B66" s="113"/>
      <c r="C66" s="113"/>
      <c r="D66" s="113"/>
      <c r="E66" s="113"/>
      <c r="F66" s="337"/>
      <c r="G66" s="454"/>
      <c r="H66" s="455"/>
    </row>
    <row r="67" spans="1:8" ht="17.25" customHeight="1" thickBot="1">
      <c r="A67" s="329"/>
      <c r="B67" s="113"/>
      <c r="C67" s="113"/>
      <c r="D67" s="113"/>
      <c r="E67" s="113"/>
      <c r="F67" s="337"/>
      <c r="G67" s="337"/>
      <c r="H67" s="338"/>
    </row>
    <row r="68" spans="1:12" s="429" customFormat="1" ht="13.5" thickTop="1">
      <c r="A68" s="330"/>
      <c r="B68" s="1036"/>
      <c r="C68" s="1037"/>
      <c r="D68" s="1037"/>
      <c r="E68" s="1038"/>
      <c r="F68" s="331"/>
      <c r="G68" s="331"/>
      <c r="H68" s="345"/>
      <c r="I68" s="430"/>
      <c r="J68" s="115"/>
      <c r="K68" s="115"/>
      <c r="L68" s="115"/>
    </row>
    <row r="69" spans="1:8" s="115" customFormat="1" ht="12.75">
      <c r="A69" s="112"/>
      <c r="B69" s="600"/>
      <c r="C69" s="601"/>
      <c r="D69" s="601"/>
      <c r="E69" s="602"/>
      <c r="F69" s="312"/>
      <c r="G69" s="312"/>
      <c r="H69" s="343"/>
    </row>
    <row r="70" spans="1:8" s="115" customFormat="1" ht="12.75">
      <c r="A70" s="112"/>
      <c r="B70" s="600"/>
      <c r="C70" s="601"/>
      <c r="D70" s="601"/>
      <c r="E70" s="602"/>
      <c r="F70" s="312"/>
      <c r="G70" s="312"/>
      <c r="H70" s="343"/>
    </row>
    <row r="71" spans="1:8" s="115" customFormat="1" ht="12.75">
      <c r="A71" s="112"/>
      <c r="B71" s="600"/>
      <c r="C71" s="601"/>
      <c r="D71" s="601"/>
      <c r="E71" s="602"/>
      <c r="F71" s="312"/>
      <c r="G71" s="312"/>
      <c r="H71" s="343"/>
    </row>
    <row r="72" spans="1:8" s="115" customFormat="1" ht="12.75">
      <c r="A72" s="112" t="s">
        <v>62</v>
      </c>
      <c r="B72" s="1011" t="s">
        <v>201</v>
      </c>
      <c r="C72" s="1021"/>
      <c r="D72" s="1021"/>
      <c r="E72" s="1022"/>
      <c r="F72" s="312"/>
      <c r="G72" s="312"/>
      <c r="H72" s="343"/>
    </row>
    <row r="73" spans="1:8" ht="12.75">
      <c r="A73" s="114"/>
      <c r="B73" s="1018" t="s">
        <v>132</v>
      </c>
      <c r="C73" s="1019"/>
      <c r="D73" s="1019"/>
      <c r="E73" s="1020"/>
      <c r="F73" s="313">
        <f>SUM(F74:F75)</f>
        <v>787</v>
      </c>
      <c r="G73" s="313">
        <f>SUM(G74:G75)</f>
        <v>588</v>
      </c>
      <c r="H73" s="343">
        <f aca="true" t="shared" si="3" ref="H73:H78">G73/F73*100</f>
        <v>74.7141041931385</v>
      </c>
    </row>
    <row r="74" spans="1:8" ht="12.75">
      <c r="A74" s="114"/>
      <c r="B74" s="1015" t="s">
        <v>183</v>
      </c>
      <c r="C74" s="1016"/>
      <c r="D74" s="1016"/>
      <c r="E74" s="1017"/>
      <c r="F74" s="314">
        <v>0</v>
      </c>
      <c r="G74" s="314">
        <v>0</v>
      </c>
      <c r="H74" s="343">
        <v>0</v>
      </c>
    </row>
    <row r="75" spans="1:8" ht="12.75">
      <c r="A75" s="114"/>
      <c r="B75" s="1015" t="s">
        <v>194</v>
      </c>
      <c r="C75" s="1016"/>
      <c r="D75" s="1016"/>
      <c r="E75" s="1017"/>
      <c r="F75" s="314">
        <v>787</v>
      </c>
      <c r="G75" s="314">
        <v>588</v>
      </c>
      <c r="H75" s="343">
        <f t="shared" si="3"/>
        <v>74.7141041931385</v>
      </c>
    </row>
    <row r="76" spans="1:8" ht="12.75">
      <c r="A76" s="114"/>
      <c r="B76" s="1018" t="s">
        <v>133</v>
      </c>
      <c r="C76" s="1019"/>
      <c r="D76" s="1019"/>
      <c r="E76" s="1020"/>
      <c r="F76" s="313">
        <f>SUM(F77:F83)</f>
        <v>787</v>
      </c>
      <c r="G76" s="313">
        <f>SUM(G77:G83)</f>
        <v>588</v>
      </c>
      <c r="H76" s="343">
        <f t="shared" si="3"/>
        <v>74.7141041931385</v>
      </c>
    </row>
    <row r="77" spans="1:8" ht="12.75">
      <c r="A77" s="114"/>
      <c r="B77" s="1015" t="s">
        <v>172</v>
      </c>
      <c r="C77" s="1016"/>
      <c r="D77" s="1016"/>
      <c r="E77" s="1017"/>
      <c r="F77" s="314">
        <v>441</v>
      </c>
      <c r="G77" s="314">
        <v>466</v>
      </c>
      <c r="H77" s="343">
        <f t="shared" si="3"/>
        <v>105.66893424036282</v>
      </c>
    </row>
    <row r="78" spans="1:8" ht="12.75">
      <c r="A78" s="114"/>
      <c r="B78" s="1015" t="s">
        <v>185</v>
      </c>
      <c r="C78" s="1016"/>
      <c r="D78" s="1016"/>
      <c r="E78" s="1017"/>
      <c r="F78" s="314">
        <v>159</v>
      </c>
      <c r="G78" s="314">
        <v>122</v>
      </c>
      <c r="H78" s="343">
        <f t="shared" si="3"/>
        <v>76.72955974842768</v>
      </c>
    </row>
    <row r="79" spans="1:8" ht="12.75">
      <c r="A79" s="114"/>
      <c r="B79" s="1015" t="s">
        <v>186</v>
      </c>
      <c r="C79" s="1016"/>
      <c r="D79" s="1016"/>
      <c r="E79" s="1017"/>
      <c r="F79" s="314">
        <v>187</v>
      </c>
      <c r="G79" s="314">
        <v>0</v>
      </c>
      <c r="H79" s="343">
        <v>0</v>
      </c>
    </row>
    <row r="80" spans="1:8" ht="12.75">
      <c r="A80" s="114"/>
      <c r="B80" s="1015" t="s">
        <v>188</v>
      </c>
      <c r="C80" s="1016"/>
      <c r="D80" s="1016"/>
      <c r="E80" s="1017"/>
      <c r="F80" s="315">
        <v>0</v>
      </c>
      <c r="G80" s="315">
        <v>0</v>
      </c>
      <c r="H80" s="343">
        <v>0</v>
      </c>
    </row>
    <row r="81" spans="1:8" ht="12.75">
      <c r="A81" s="114"/>
      <c r="B81" s="1015" t="s">
        <v>189</v>
      </c>
      <c r="C81" s="1016"/>
      <c r="D81" s="1016"/>
      <c r="E81" s="1017"/>
      <c r="F81" s="315">
        <v>0</v>
      </c>
      <c r="G81" s="315">
        <v>0</v>
      </c>
      <c r="H81" s="343">
        <v>0</v>
      </c>
    </row>
    <row r="82" spans="1:8" ht="12.75">
      <c r="A82" s="114"/>
      <c r="B82" s="1015" t="s">
        <v>190</v>
      </c>
      <c r="C82" s="1016"/>
      <c r="D82" s="1016"/>
      <c r="E82" s="1017"/>
      <c r="F82" s="315">
        <v>0</v>
      </c>
      <c r="G82" s="315">
        <v>0</v>
      </c>
      <c r="H82" s="343">
        <v>0</v>
      </c>
    </row>
    <row r="83" spans="1:8" ht="12.75">
      <c r="A83" s="114"/>
      <c r="B83" s="1015" t="s">
        <v>191</v>
      </c>
      <c r="C83" s="1016"/>
      <c r="D83" s="1016"/>
      <c r="E83" s="1017"/>
      <c r="F83" s="315">
        <v>0</v>
      </c>
      <c r="G83" s="315">
        <v>0</v>
      </c>
      <c r="H83" s="343">
        <v>0</v>
      </c>
    </row>
    <row r="84" spans="1:8" ht="12.75">
      <c r="A84" s="114"/>
      <c r="B84" s="1015" t="s">
        <v>650</v>
      </c>
      <c r="C84" s="1016"/>
      <c r="D84" s="1016"/>
      <c r="E84" s="1017"/>
      <c r="F84" s="322">
        <v>1</v>
      </c>
      <c r="G84" s="322">
        <v>1</v>
      </c>
      <c r="H84" s="343">
        <f>G84/F84*100</f>
        <v>100</v>
      </c>
    </row>
    <row r="85" spans="1:8" ht="12.75">
      <c r="A85" s="114"/>
      <c r="B85" s="597"/>
      <c r="C85" s="598"/>
      <c r="D85" s="598"/>
      <c r="E85" s="599"/>
      <c r="F85" s="322"/>
      <c r="G85" s="322"/>
      <c r="H85" s="343"/>
    </row>
    <row r="86" spans="1:8" ht="12.75">
      <c r="A86" s="114"/>
      <c r="B86" s="597"/>
      <c r="C86" s="598"/>
      <c r="D86" s="598"/>
      <c r="E86" s="599"/>
      <c r="F86" s="322"/>
      <c r="G86" s="322"/>
      <c r="H86" s="343"/>
    </row>
    <row r="87" spans="1:8" ht="12.75">
      <c r="A87" s="114"/>
      <c r="B87" s="597"/>
      <c r="C87" s="598"/>
      <c r="D87" s="598"/>
      <c r="E87" s="599"/>
      <c r="F87" s="322"/>
      <c r="G87" s="322"/>
      <c r="H87" s="343"/>
    </row>
    <row r="88" spans="1:8" ht="12.75">
      <c r="A88" s="114"/>
      <c r="B88" s="1015"/>
      <c r="C88" s="674"/>
      <c r="D88" s="674"/>
      <c r="E88" s="675"/>
      <c r="F88" s="322"/>
      <c r="G88" s="322"/>
      <c r="H88" s="343"/>
    </row>
    <row r="89" spans="1:8" ht="12.75">
      <c r="A89" s="114" t="s">
        <v>64</v>
      </c>
      <c r="B89" s="1011" t="s">
        <v>651</v>
      </c>
      <c r="C89" s="1021"/>
      <c r="D89" s="1021"/>
      <c r="E89" s="1022"/>
      <c r="F89" s="312"/>
      <c r="G89" s="312"/>
      <c r="H89" s="343"/>
    </row>
    <row r="90" spans="1:8" ht="12.75">
      <c r="A90" s="114"/>
      <c r="B90" s="1018" t="s">
        <v>132</v>
      </c>
      <c r="C90" s="1019"/>
      <c r="D90" s="1019"/>
      <c r="E90" s="1020"/>
      <c r="F90" s="313">
        <f>SUM(F91:F92)</f>
        <v>3492</v>
      </c>
      <c r="G90" s="313">
        <f>SUM(G91:G92)</f>
        <v>3390</v>
      </c>
      <c r="H90" s="343">
        <f>G90/F90*100</f>
        <v>97.07903780068729</v>
      </c>
    </row>
    <row r="91" spans="1:8" ht="12.75">
      <c r="A91" s="114"/>
      <c r="B91" s="1015" t="s">
        <v>193</v>
      </c>
      <c r="C91" s="1016"/>
      <c r="D91" s="1016"/>
      <c r="E91" s="1017"/>
      <c r="F91" s="314">
        <v>0</v>
      </c>
      <c r="G91" s="314">
        <v>0</v>
      </c>
      <c r="H91" s="343">
        <v>0</v>
      </c>
    </row>
    <row r="92" spans="1:8" ht="12.75">
      <c r="A92" s="114"/>
      <c r="B92" s="1015" t="s">
        <v>194</v>
      </c>
      <c r="C92" s="1016"/>
      <c r="D92" s="1016"/>
      <c r="E92" s="1017"/>
      <c r="F92" s="314">
        <v>3492</v>
      </c>
      <c r="G92" s="314">
        <v>3390</v>
      </c>
      <c r="H92" s="343">
        <f>G92/F92*100</f>
        <v>97.07903780068729</v>
      </c>
    </row>
    <row r="93" spans="1:8" ht="12.75">
      <c r="A93" s="114"/>
      <c r="B93" s="1018" t="s">
        <v>133</v>
      </c>
      <c r="C93" s="1019"/>
      <c r="D93" s="1019"/>
      <c r="E93" s="1020"/>
      <c r="F93" s="313">
        <f>SUM(F94:F100)</f>
        <v>3492</v>
      </c>
      <c r="G93" s="313">
        <f>SUM(G94:G100)</f>
        <v>3390</v>
      </c>
      <c r="H93" s="343">
        <f>G93/F93*100</f>
        <v>97.07903780068729</v>
      </c>
    </row>
    <row r="94" spans="1:8" ht="12.75">
      <c r="A94" s="114"/>
      <c r="B94" s="1015" t="s">
        <v>172</v>
      </c>
      <c r="C94" s="1016"/>
      <c r="D94" s="1016"/>
      <c r="E94" s="1017"/>
      <c r="F94" s="314">
        <v>2752</v>
      </c>
      <c r="G94" s="314">
        <v>2669</v>
      </c>
      <c r="H94" s="343">
        <f>G94/F94*100</f>
        <v>96.98401162790698</v>
      </c>
    </row>
    <row r="95" spans="1:8" ht="12.75">
      <c r="A95" s="114"/>
      <c r="B95" s="1015" t="s">
        <v>185</v>
      </c>
      <c r="C95" s="1016"/>
      <c r="D95" s="1016"/>
      <c r="E95" s="1017"/>
      <c r="F95" s="314">
        <v>692</v>
      </c>
      <c r="G95" s="314">
        <v>721</v>
      </c>
      <c r="H95" s="343">
        <f>G95/F95*100</f>
        <v>104.19075144508672</v>
      </c>
    </row>
    <row r="96" spans="1:8" ht="12.75">
      <c r="A96" s="114"/>
      <c r="B96" s="1015" t="s">
        <v>186</v>
      </c>
      <c r="C96" s="1016"/>
      <c r="D96" s="1016"/>
      <c r="E96" s="1017"/>
      <c r="F96" s="314">
        <v>48</v>
      </c>
      <c r="G96" s="314">
        <v>0</v>
      </c>
      <c r="H96" s="343">
        <v>0</v>
      </c>
    </row>
    <row r="97" spans="1:8" ht="12.75">
      <c r="A97" s="114"/>
      <c r="B97" s="1015" t="s">
        <v>188</v>
      </c>
      <c r="C97" s="1016"/>
      <c r="D97" s="1016"/>
      <c r="E97" s="1017"/>
      <c r="F97" s="315">
        <v>0</v>
      </c>
      <c r="G97" s="315">
        <v>0</v>
      </c>
      <c r="H97" s="343">
        <v>0</v>
      </c>
    </row>
    <row r="98" spans="1:8" ht="12.75">
      <c r="A98" s="114"/>
      <c r="B98" s="1015" t="s">
        <v>189</v>
      </c>
      <c r="C98" s="1016"/>
      <c r="D98" s="1016"/>
      <c r="E98" s="1017"/>
      <c r="F98" s="315">
        <v>0</v>
      </c>
      <c r="G98" s="315">
        <v>0</v>
      </c>
      <c r="H98" s="343">
        <v>0</v>
      </c>
    </row>
    <row r="99" spans="1:8" ht="12.75">
      <c r="A99" s="114"/>
      <c r="B99" s="1015" t="s">
        <v>190</v>
      </c>
      <c r="C99" s="1016"/>
      <c r="D99" s="1016"/>
      <c r="E99" s="1017"/>
      <c r="F99" s="315">
        <v>0</v>
      </c>
      <c r="G99" s="315">
        <v>0</v>
      </c>
      <c r="H99" s="343">
        <v>0</v>
      </c>
    </row>
    <row r="100" spans="1:8" ht="12.75">
      <c r="A100" s="114"/>
      <c r="B100" s="1015" t="s">
        <v>191</v>
      </c>
      <c r="C100" s="1016"/>
      <c r="D100" s="1016"/>
      <c r="E100" s="1017"/>
      <c r="F100" s="315">
        <v>0</v>
      </c>
      <c r="G100" s="315">
        <v>0</v>
      </c>
      <c r="H100" s="343">
        <v>0</v>
      </c>
    </row>
    <row r="101" spans="1:8" ht="12.75">
      <c r="A101" s="114"/>
      <c r="B101" s="1015" t="s">
        <v>650</v>
      </c>
      <c r="C101" s="1016"/>
      <c r="D101" s="1016"/>
      <c r="E101" s="1017"/>
      <c r="F101" s="322">
        <v>2</v>
      </c>
      <c r="G101" s="322">
        <v>2</v>
      </c>
      <c r="H101" s="343">
        <f>G101/F101*100</f>
        <v>100</v>
      </c>
    </row>
    <row r="102" spans="1:8" ht="12.75">
      <c r="A102" s="114"/>
      <c r="B102" s="597"/>
      <c r="C102" s="598"/>
      <c r="D102" s="598"/>
      <c r="E102" s="599"/>
      <c r="F102" s="322"/>
      <c r="G102" s="322"/>
      <c r="H102" s="343"/>
    </row>
    <row r="103" spans="1:8" ht="12.75">
      <c r="A103" s="114"/>
      <c r="B103" s="597"/>
      <c r="C103" s="598"/>
      <c r="D103" s="598"/>
      <c r="E103" s="599"/>
      <c r="F103" s="322"/>
      <c r="G103" s="322"/>
      <c r="H103" s="343"/>
    </row>
    <row r="104" spans="1:8" ht="12.75">
      <c r="A104" s="114"/>
      <c r="B104" s="597"/>
      <c r="C104" s="598"/>
      <c r="D104" s="598"/>
      <c r="E104" s="599"/>
      <c r="F104" s="322"/>
      <c r="G104" s="322"/>
      <c r="H104" s="343"/>
    </row>
    <row r="105" spans="1:8" ht="12.75">
      <c r="A105" s="114"/>
      <c r="B105" s="597"/>
      <c r="C105" s="598"/>
      <c r="D105" s="598"/>
      <c r="E105" s="599"/>
      <c r="F105" s="322"/>
      <c r="G105" s="322"/>
      <c r="H105" s="343"/>
    </row>
    <row r="106" spans="1:8" ht="12.75">
      <c r="A106" s="114"/>
      <c r="B106" s="1015"/>
      <c r="C106" s="674"/>
      <c r="D106" s="674"/>
      <c r="E106" s="675"/>
      <c r="F106" s="322"/>
      <c r="G106" s="322"/>
      <c r="H106" s="343"/>
    </row>
    <row r="107" spans="1:8" ht="12.75">
      <c r="A107" s="114" t="s">
        <v>66</v>
      </c>
      <c r="B107" s="1011" t="s">
        <v>202</v>
      </c>
      <c r="C107" s="1021"/>
      <c r="D107" s="1021"/>
      <c r="E107" s="1022"/>
      <c r="F107" s="312"/>
      <c r="G107" s="312"/>
      <c r="H107" s="343"/>
    </row>
    <row r="108" spans="1:8" ht="12.75">
      <c r="A108" s="114"/>
      <c r="B108" s="1018" t="s">
        <v>132</v>
      </c>
      <c r="C108" s="1019"/>
      <c r="D108" s="1019"/>
      <c r="E108" s="1020"/>
      <c r="F108" s="313">
        <f>SUM(F109:F110)</f>
        <v>74704</v>
      </c>
      <c r="G108" s="313">
        <f>SUM(G109:G110)</f>
        <v>2789</v>
      </c>
      <c r="H108" s="343">
        <v>0</v>
      </c>
    </row>
    <row r="109" spans="1:8" ht="12.75">
      <c r="A109" s="114"/>
      <c r="B109" s="1015" t="s">
        <v>193</v>
      </c>
      <c r="C109" s="1016"/>
      <c r="D109" s="1016"/>
      <c r="E109" s="1017"/>
      <c r="F109" s="315">
        <v>0</v>
      </c>
      <c r="G109" s="315">
        <v>0</v>
      </c>
      <c r="H109" s="343">
        <v>0</v>
      </c>
    </row>
    <row r="110" spans="1:8" ht="12.75">
      <c r="A110" s="114"/>
      <c r="B110" s="1015" t="s">
        <v>194</v>
      </c>
      <c r="C110" s="1016"/>
      <c r="D110" s="1016"/>
      <c r="E110" s="1017"/>
      <c r="F110" s="314">
        <v>74704</v>
      </c>
      <c r="G110" s="314">
        <v>2789</v>
      </c>
      <c r="H110" s="343">
        <v>0</v>
      </c>
    </row>
    <row r="111" spans="1:8" ht="12.75">
      <c r="A111" s="114"/>
      <c r="B111" s="1018" t="s">
        <v>133</v>
      </c>
      <c r="C111" s="1019"/>
      <c r="D111" s="1019"/>
      <c r="E111" s="1020"/>
      <c r="F111" s="313">
        <f>SUM(F112:F118)</f>
        <v>74704</v>
      </c>
      <c r="G111" s="313">
        <f>SUM(G112:G118)</f>
        <v>2789</v>
      </c>
      <c r="H111" s="343">
        <v>0</v>
      </c>
    </row>
    <row r="112" spans="1:8" ht="12.75">
      <c r="A112" s="114"/>
      <c r="B112" s="1015" t="s">
        <v>172</v>
      </c>
      <c r="C112" s="1016"/>
      <c r="D112" s="1016"/>
      <c r="E112" s="1017"/>
      <c r="F112" s="314">
        <v>63112</v>
      </c>
      <c r="G112" s="314">
        <v>2204</v>
      </c>
      <c r="H112" s="343">
        <v>0</v>
      </c>
    </row>
    <row r="113" spans="1:8" ht="12.75">
      <c r="A113" s="114"/>
      <c r="B113" s="1015" t="s">
        <v>185</v>
      </c>
      <c r="C113" s="1016"/>
      <c r="D113" s="1016"/>
      <c r="E113" s="1017"/>
      <c r="F113" s="314">
        <v>9467</v>
      </c>
      <c r="G113" s="314">
        <v>585</v>
      </c>
      <c r="H113" s="343">
        <v>0</v>
      </c>
    </row>
    <row r="114" spans="1:8" ht="12.75">
      <c r="A114" s="114"/>
      <c r="B114" s="1015" t="s">
        <v>186</v>
      </c>
      <c r="C114" s="1016"/>
      <c r="D114" s="1016"/>
      <c r="E114" s="1017"/>
      <c r="F114" s="315">
        <v>2125</v>
      </c>
      <c r="G114" s="315">
        <v>0</v>
      </c>
      <c r="H114" s="343">
        <v>0</v>
      </c>
    </row>
    <row r="115" spans="1:8" ht="12.75">
      <c r="A115" s="114"/>
      <c r="B115" s="1015" t="s">
        <v>188</v>
      </c>
      <c r="C115" s="1016"/>
      <c r="D115" s="1016"/>
      <c r="E115" s="1017"/>
      <c r="F115" s="315">
        <v>0</v>
      </c>
      <c r="G115" s="315">
        <v>0</v>
      </c>
      <c r="H115" s="343">
        <v>0</v>
      </c>
    </row>
    <row r="116" spans="1:8" ht="12.75">
      <c r="A116" s="114"/>
      <c r="B116" s="1015" t="s">
        <v>189</v>
      </c>
      <c r="C116" s="1016"/>
      <c r="D116" s="1016"/>
      <c r="E116" s="1017"/>
      <c r="F116" s="315">
        <v>0</v>
      </c>
      <c r="G116" s="315">
        <v>0</v>
      </c>
      <c r="H116" s="343">
        <v>0</v>
      </c>
    </row>
    <row r="117" spans="1:8" ht="12.75">
      <c r="A117" s="114"/>
      <c r="B117" s="1015" t="s">
        <v>190</v>
      </c>
      <c r="C117" s="1016"/>
      <c r="D117" s="1016"/>
      <c r="E117" s="1017"/>
      <c r="F117" s="315">
        <v>0</v>
      </c>
      <c r="G117" s="315">
        <v>0</v>
      </c>
      <c r="H117" s="343">
        <v>0</v>
      </c>
    </row>
    <row r="118" spans="1:8" ht="12.75">
      <c r="A118" s="114"/>
      <c r="B118" s="1015" t="s">
        <v>191</v>
      </c>
      <c r="C118" s="1016"/>
      <c r="D118" s="1016"/>
      <c r="E118" s="1017"/>
      <c r="F118" s="315">
        <v>0</v>
      </c>
      <c r="G118" s="315">
        <v>0</v>
      </c>
      <c r="H118" s="343">
        <v>0</v>
      </c>
    </row>
    <row r="119" spans="1:8" ht="12.75">
      <c r="A119" s="114"/>
      <c r="B119" s="1015" t="s">
        <v>652</v>
      </c>
      <c r="C119" s="1016"/>
      <c r="D119" s="1016"/>
      <c r="E119" s="1017"/>
      <c r="F119" s="322">
        <v>77</v>
      </c>
      <c r="G119" s="613">
        <v>2.5</v>
      </c>
      <c r="H119" s="343">
        <v>0</v>
      </c>
    </row>
    <row r="120" spans="1:8" ht="12.75">
      <c r="A120" s="114"/>
      <c r="B120" s="597"/>
      <c r="C120" s="598"/>
      <c r="D120" s="598"/>
      <c r="E120" s="599"/>
      <c r="F120" s="322"/>
      <c r="G120" s="322"/>
      <c r="H120" s="343"/>
    </row>
    <row r="121" spans="1:8" ht="12.75">
      <c r="A121" s="114"/>
      <c r="B121" s="597"/>
      <c r="C121" s="598"/>
      <c r="D121" s="598"/>
      <c r="E121" s="599"/>
      <c r="F121" s="322"/>
      <c r="G121" s="322"/>
      <c r="H121" s="343"/>
    </row>
    <row r="122" spans="1:8" ht="12.75">
      <c r="A122" s="114"/>
      <c r="B122" s="597"/>
      <c r="C122" s="598"/>
      <c r="D122" s="598"/>
      <c r="E122" s="599"/>
      <c r="F122" s="322"/>
      <c r="G122" s="322"/>
      <c r="H122" s="343"/>
    </row>
    <row r="123" spans="1:8" ht="12.75">
      <c r="A123" s="114"/>
      <c r="B123" s="1015"/>
      <c r="C123" s="1016"/>
      <c r="D123" s="1016"/>
      <c r="E123" s="1017"/>
      <c r="F123" s="315"/>
      <c r="G123" s="315"/>
      <c r="H123" s="343"/>
    </row>
    <row r="124" spans="1:19" s="431" customFormat="1" ht="13.5" thickBot="1">
      <c r="A124" s="116"/>
      <c r="B124" s="1012"/>
      <c r="C124" s="1013"/>
      <c r="D124" s="1013"/>
      <c r="E124" s="1014"/>
      <c r="F124" s="339"/>
      <c r="G124" s="339"/>
      <c r="H124" s="344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</row>
    <row r="125" spans="1:19" ht="13.5" thickTop="1">
      <c r="A125" s="327"/>
      <c r="B125" s="1047"/>
      <c r="C125" s="1047"/>
      <c r="D125" s="1047"/>
      <c r="E125" s="1047"/>
      <c r="F125" s="340"/>
      <c r="G125" s="340"/>
      <c r="H125" s="333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</row>
    <row r="126" spans="1:8" ht="12.75">
      <c r="A126" s="329"/>
      <c r="B126" s="1026"/>
      <c r="C126" s="1039"/>
      <c r="D126" s="1039"/>
      <c r="E126" s="1039"/>
      <c r="F126" s="337"/>
      <c r="G126" s="337"/>
      <c r="H126" s="338"/>
    </row>
    <row r="127" spans="1:8" ht="12.75">
      <c r="A127" s="329"/>
      <c r="B127" s="1026"/>
      <c r="C127" s="1039"/>
      <c r="D127" s="1039"/>
      <c r="E127" s="1039"/>
      <c r="F127" s="337"/>
      <c r="G127" s="1028" t="s">
        <v>494</v>
      </c>
      <c r="H127" s="1029"/>
    </row>
    <row r="128" spans="1:8" ht="13.5" thickBot="1">
      <c r="A128" s="334"/>
      <c r="B128" s="1048"/>
      <c r="C128" s="1049"/>
      <c r="D128" s="1049"/>
      <c r="E128" s="1049"/>
      <c r="F128" s="335"/>
      <c r="G128" s="335"/>
      <c r="H128" s="336"/>
    </row>
    <row r="129" spans="1:19" s="429" customFormat="1" ht="13.5" thickTop="1">
      <c r="A129" s="330"/>
      <c r="B129" s="1036"/>
      <c r="C129" s="1037"/>
      <c r="D129" s="1037"/>
      <c r="E129" s="1038"/>
      <c r="F129" s="331"/>
      <c r="G129" s="331"/>
      <c r="H129" s="345"/>
      <c r="I129" s="430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</row>
    <row r="130" spans="1:8" ht="12.75">
      <c r="A130" s="114" t="s">
        <v>69</v>
      </c>
      <c r="B130" s="1011" t="s">
        <v>470</v>
      </c>
      <c r="C130" s="1021"/>
      <c r="D130" s="1021"/>
      <c r="E130" s="1022"/>
      <c r="F130" s="312"/>
      <c r="G130" s="312"/>
      <c r="H130" s="343"/>
    </row>
    <row r="131" spans="1:8" ht="12.75">
      <c r="A131" s="114"/>
      <c r="B131" s="1018" t="s">
        <v>132</v>
      </c>
      <c r="C131" s="1019"/>
      <c r="D131" s="1019"/>
      <c r="E131" s="1020"/>
      <c r="F131" s="313">
        <f>SUM(F132:F136)</f>
        <v>604463</v>
      </c>
      <c r="G131" s="313">
        <f>SUM(G132:G136)</f>
        <v>477893</v>
      </c>
      <c r="H131" s="427">
        <f>G131/F131*100</f>
        <v>79.06075309820451</v>
      </c>
    </row>
    <row r="132" spans="1:8" ht="12.75">
      <c r="A132" s="114"/>
      <c r="B132" s="1015" t="s">
        <v>193</v>
      </c>
      <c r="C132" s="1016"/>
      <c r="D132" s="1016"/>
      <c r="E132" s="1017"/>
      <c r="F132" s="315">
        <v>7785</v>
      </c>
      <c r="G132" s="315">
        <v>20528</v>
      </c>
      <c r="H132" s="485">
        <f>G132/F132*100</f>
        <v>263.68657675016055</v>
      </c>
    </row>
    <row r="133" spans="1:8" ht="12.75">
      <c r="A133" s="114"/>
      <c r="B133" s="1015" t="s">
        <v>550</v>
      </c>
      <c r="C133" s="674"/>
      <c r="D133" s="674"/>
      <c r="E133" s="675"/>
      <c r="F133" s="315">
        <v>43141</v>
      </c>
      <c r="G133" s="315">
        <v>18891</v>
      </c>
      <c r="H133" s="485">
        <f>G133/F133*100</f>
        <v>43.78897104842262</v>
      </c>
    </row>
    <row r="134" spans="1:8" ht="12.75">
      <c r="A134" s="114"/>
      <c r="B134" s="1015" t="s">
        <v>549</v>
      </c>
      <c r="C134" s="674"/>
      <c r="D134" s="674"/>
      <c r="E134" s="675"/>
      <c r="F134" s="315">
        <v>461343</v>
      </c>
      <c r="G134" s="315">
        <v>332197</v>
      </c>
      <c r="H134" s="485">
        <f>G134/F134*100</f>
        <v>72.00651142425484</v>
      </c>
    </row>
    <row r="135" spans="1:8" ht="12.75">
      <c r="A135" s="114"/>
      <c r="B135" s="1015" t="s">
        <v>653</v>
      </c>
      <c r="C135" s="674"/>
      <c r="D135" s="674"/>
      <c r="E135" s="675"/>
      <c r="F135" s="315">
        <v>0</v>
      </c>
      <c r="G135" s="315">
        <v>881</v>
      </c>
      <c r="H135" s="485">
        <v>0</v>
      </c>
    </row>
    <row r="136" spans="1:8" ht="12.75">
      <c r="A136" s="114"/>
      <c r="B136" s="1015" t="s">
        <v>194</v>
      </c>
      <c r="C136" s="1016"/>
      <c r="D136" s="1016"/>
      <c r="E136" s="1017"/>
      <c r="F136" s="314">
        <v>92194</v>
      </c>
      <c r="G136" s="314">
        <v>105396</v>
      </c>
      <c r="H136" s="485">
        <f>G136/F136*100</f>
        <v>114.3198038917934</v>
      </c>
    </row>
    <row r="137" spans="1:8" ht="12.75">
      <c r="A137" s="114"/>
      <c r="B137" s="1018" t="s">
        <v>133</v>
      </c>
      <c r="C137" s="1019"/>
      <c r="D137" s="1019"/>
      <c r="E137" s="1020"/>
      <c r="F137" s="313">
        <f>SUM(F138:F144)</f>
        <v>604463</v>
      </c>
      <c r="G137" s="313">
        <f>SUM(G138:G144)</f>
        <v>477893</v>
      </c>
      <c r="H137" s="427">
        <f>G137/F137*100</f>
        <v>79.06075309820451</v>
      </c>
    </row>
    <row r="138" spans="1:8" ht="12.75">
      <c r="A138" s="114"/>
      <c r="B138" s="1015" t="s">
        <v>172</v>
      </c>
      <c r="C138" s="1016"/>
      <c r="D138" s="1016"/>
      <c r="E138" s="1017"/>
      <c r="F138" s="314">
        <v>3456</v>
      </c>
      <c r="G138" s="314">
        <v>100</v>
      </c>
      <c r="H138" s="343">
        <v>0</v>
      </c>
    </row>
    <row r="139" spans="1:8" ht="12.75">
      <c r="A139" s="114"/>
      <c r="B139" s="1015" t="s">
        <v>185</v>
      </c>
      <c r="C139" s="1016"/>
      <c r="D139" s="1016"/>
      <c r="E139" s="1017"/>
      <c r="F139" s="314">
        <v>1051</v>
      </c>
      <c r="G139" s="314">
        <v>24</v>
      </c>
      <c r="H139" s="343">
        <v>0</v>
      </c>
    </row>
    <row r="140" spans="1:8" ht="12.75">
      <c r="A140" s="114"/>
      <c r="B140" s="1015" t="s">
        <v>186</v>
      </c>
      <c r="C140" s="1016"/>
      <c r="D140" s="1016"/>
      <c r="E140" s="1017"/>
      <c r="F140" s="314">
        <v>62488</v>
      </c>
      <c r="G140" s="314">
        <v>22512</v>
      </c>
      <c r="H140" s="343">
        <f>G140/F140*100</f>
        <v>36.02611701446678</v>
      </c>
    </row>
    <row r="141" spans="1:8" ht="12.75">
      <c r="A141" s="114"/>
      <c r="B141" s="1015" t="s">
        <v>188</v>
      </c>
      <c r="C141" s="1016"/>
      <c r="D141" s="1016"/>
      <c r="E141" s="1017"/>
      <c r="F141" s="315">
        <v>0</v>
      </c>
      <c r="G141" s="315">
        <v>0</v>
      </c>
      <c r="H141" s="343">
        <v>0</v>
      </c>
    </row>
    <row r="142" spans="1:8" ht="12.75">
      <c r="A142" s="114"/>
      <c r="B142" s="1015" t="s">
        <v>189</v>
      </c>
      <c r="C142" s="1016"/>
      <c r="D142" s="1016"/>
      <c r="E142" s="1017"/>
      <c r="F142" s="315">
        <v>459743</v>
      </c>
      <c r="G142" s="315">
        <v>222910</v>
      </c>
      <c r="H142" s="343">
        <v>0</v>
      </c>
    </row>
    <row r="143" spans="1:8" ht="12.75">
      <c r="A143" s="114"/>
      <c r="B143" s="1015" t="s">
        <v>190</v>
      </c>
      <c r="C143" s="1016"/>
      <c r="D143" s="1016"/>
      <c r="E143" s="1017"/>
      <c r="F143" s="315">
        <v>77725</v>
      </c>
      <c r="G143" s="315">
        <v>228667</v>
      </c>
      <c r="H143" s="343">
        <v>0</v>
      </c>
    </row>
    <row r="144" spans="1:8" ht="12.75">
      <c r="A144" s="114"/>
      <c r="B144" s="1015" t="s">
        <v>670</v>
      </c>
      <c r="C144" s="1016"/>
      <c r="D144" s="1016"/>
      <c r="E144" s="1017"/>
      <c r="F144" s="315">
        <v>0</v>
      </c>
      <c r="G144" s="315">
        <v>3680</v>
      </c>
      <c r="H144" s="343">
        <v>0</v>
      </c>
    </row>
    <row r="145" spans="1:8" ht="12.75">
      <c r="A145" s="114"/>
      <c r="B145" s="1015" t="s">
        <v>551</v>
      </c>
      <c r="C145" s="1016"/>
      <c r="D145" s="1016"/>
      <c r="E145" s="1017"/>
      <c r="F145" s="321">
        <v>3</v>
      </c>
      <c r="G145" s="321">
        <v>1</v>
      </c>
      <c r="H145" s="343">
        <v>0</v>
      </c>
    </row>
    <row r="146" spans="1:8" s="115" customFormat="1" ht="12.75">
      <c r="A146" s="112"/>
      <c r="B146" s="1015"/>
      <c r="C146" s="1016"/>
      <c r="D146" s="1016"/>
      <c r="E146" s="1017"/>
      <c r="F146" s="322"/>
      <c r="G146" s="322"/>
      <c r="H146" s="343"/>
    </row>
    <row r="147" spans="1:8" ht="12.75">
      <c r="A147" s="114" t="s">
        <v>71</v>
      </c>
      <c r="B147" s="1011" t="s">
        <v>26</v>
      </c>
      <c r="C147" s="1021"/>
      <c r="D147" s="1021"/>
      <c r="E147" s="1022"/>
      <c r="F147" s="312"/>
      <c r="G147" s="312"/>
      <c r="H147" s="343"/>
    </row>
    <row r="148" spans="1:8" ht="12.75">
      <c r="A148" s="114"/>
      <c r="B148" s="1018" t="s">
        <v>132</v>
      </c>
      <c r="C148" s="1019"/>
      <c r="D148" s="1019"/>
      <c r="E148" s="1020"/>
      <c r="F148" s="313">
        <f>SUM(F149:F150)</f>
        <v>18728</v>
      </c>
      <c r="G148" s="313">
        <f>SUM(G149:G150)</f>
        <v>18728</v>
      </c>
      <c r="H148" s="427">
        <f>G148/F148*100</f>
        <v>100</v>
      </c>
    </row>
    <row r="149" spans="1:8" ht="12.75">
      <c r="A149" s="114"/>
      <c r="B149" s="1015" t="s">
        <v>193</v>
      </c>
      <c r="C149" s="1016"/>
      <c r="D149" s="1016"/>
      <c r="E149" s="1017"/>
      <c r="F149" s="315">
        <v>0</v>
      </c>
      <c r="G149" s="315">
        <v>0</v>
      </c>
      <c r="H149" s="343">
        <v>0</v>
      </c>
    </row>
    <row r="150" spans="1:8" ht="12.75">
      <c r="A150" s="114"/>
      <c r="B150" s="1015" t="s">
        <v>194</v>
      </c>
      <c r="C150" s="1016"/>
      <c r="D150" s="1016"/>
      <c r="E150" s="1017"/>
      <c r="F150" s="314">
        <v>18728</v>
      </c>
      <c r="G150" s="314">
        <v>18728</v>
      </c>
      <c r="H150" s="343">
        <f>G150/F150*100</f>
        <v>100</v>
      </c>
    </row>
    <row r="151" spans="1:8" ht="12.75">
      <c r="A151" s="114"/>
      <c r="B151" s="1018" t="s">
        <v>133</v>
      </c>
      <c r="C151" s="1019"/>
      <c r="D151" s="1019"/>
      <c r="E151" s="1020"/>
      <c r="F151" s="313">
        <f>SUM(F152:F158)</f>
        <v>18728</v>
      </c>
      <c r="G151" s="313">
        <f>SUM(G152:G158)</f>
        <v>15732</v>
      </c>
      <c r="H151" s="427">
        <f>G151/F151*100</f>
        <v>84.00256300726186</v>
      </c>
    </row>
    <row r="152" spans="1:8" ht="12.75">
      <c r="A152" s="114"/>
      <c r="B152" s="1015" t="s">
        <v>172</v>
      </c>
      <c r="C152" s="1016"/>
      <c r="D152" s="1016"/>
      <c r="E152" s="1017"/>
      <c r="F152" s="314">
        <v>13477</v>
      </c>
      <c r="G152" s="314">
        <v>11079</v>
      </c>
      <c r="H152" s="343">
        <f>G152/F152*100</f>
        <v>82.20672256436893</v>
      </c>
    </row>
    <row r="153" spans="1:8" ht="12.75">
      <c r="A153" s="114"/>
      <c r="B153" s="1015" t="s">
        <v>185</v>
      </c>
      <c r="C153" s="1016"/>
      <c r="D153" s="1016"/>
      <c r="E153" s="1017"/>
      <c r="F153" s="314">
        <v>3508</v>
      </c>
      <c r="G153" s="314">
        <v>2910</v>
      </c>
      <c r="H153" s="343">
        <f>G153/F153*100</f>
        <v>82.95324971493729</v>
      </c>
    </row>
    <row r="154" spans="1:8" ht="12.75">
      <c r="A154" s="114"/>
      <c r="B154" s="1015" t="s">
        <v>186</v>
      </c>
      <c r="C154" s="1016"/>
      <c r="D154" s="1016"/>
      <c r="E154" s="1017"/>
      <c r="F154" s="314">
        <v>1743</v>
      </c>
      <c r="G154" s="314">
        <v>1743</v>
      </c>
      <c r="H154" s="343">
        <f>G154/F154*100</f>
        <v>100</v>
      </c>
    </row>
    <row r="155" spans="1:8" ht="12.75">
      <c r="A155" s="114"/>
      <c r="B155" s="1015" t="s">
        <v>188</v>
      </c>
      <c r="C155" s="1016"/>
      <c r="D155" s="1016"/>
      <c r="E155" s="1017"/>
      <c r="F155" s="315">
        <v>0</v>
      </c>
      <c r="G155" s="315">
        <v>0</v>
      </c>
      <c r="H155" s="343">
        <v>0</v>
      </c>
    </row>
    <row r="156" spans="1:8" ht="12.75">
      <c r="A156" s="114"/>
      <c r="B156" s="1015" t="s">
        <v>189</v>
      </c>
      <c r="C156" s="1016"/>
      <c r="D156" s="1016"/>
      <c r="E156" s="1017"/>
      <c r="F156" s="315">
        <v>0</v>
      </c>
      <c r="G156" s="315">
        <v>0</v>
      </c>
      <c r="H156" s="343">
        <v>0</v>
      </c>
    </row>
    <row r="157" spans="1:8" ht="12.75">
      <c r="A157" s="114"/>
      <c r="B157" s="1015" t="s">
        <v>190</v>
      </c>
      <c r="C157" s="1016"/>
      <c r="D157" s="1016"/>
      <c r="E157" s="1017"/>
      <c r="F157" s="315">
        <v>0</v>
      </c>
      <c r="G157" s="315">
        <v>0</v>
      </c>
      <c r="H157" s="343">
        <v>0</v>
      </c>
    </row>
    <row r="158" spans="1:8" ht="12.75">
      <c r="A158" s="114"/>
      <c r="B158" s="1015" t="s">
        <v>191</v>
      </c>
      <c r="C158" s="1016"/>
      <c r="D158" s="1016"/>
      <c r="E158" s="1017"/>
      <c r="F158" s="315">
        <v>0</v>
      </c>
      <c r="G158" s="315">
        <v>0</v>
      </c>
      <c r="H158" s="343">
        <v>0</v>
      </c>
    </row>
    <row r="159" spans="1:8" ht="12.75">
      <c r="A159" s="114"/>
      <c r="B159" s="1015" t="s">
        <v>27</v>
      </c>
      <c r="C159" s="1016"/>
      <c r="D159" s="1016"/>
      <c r="E159" s="1017"/>
      <c r="F159" s="320">
        <v>9</v>
      </c>
      <c r="G159" s="320">
        <v>7</v>
      </c>
      <c r="H159" s="343">
        <f>G159/F159*100</f>
        <v>77.77777777777779</v>
      </c>
    </row>
    <row r="160" spans="1:8" ht="12.75">
      <c r="A160" s="114"/>
      <c r="B160" s="1015"/>
      <c r="C160" s="674"/>
      <c r="D160" s="674"/>
      <c r="E160" s="675"/>
      <c r="F160" s="322"/>
      <c r="G160" s="322"/>
      <c r="H160" s="343"/>
    </row>
    <row r="161" spans="1:8" ht="12.75">
      <c r="A161" s="114" t="s">
        <v>75</v>
      </c>
      <c r="B161" s="1011" t="s">
        <v>28</v>
      </c>
      <c r="C161" s="1021"/>
      <c r="D161" s="1021"/>
      <c r="E161" s="1022"/>
      <c r="F161" s="312"/>
      <c r="G161" s="312"/>
      <c r="H161" s="343"/>
    </row>
    <row r="162" spans="1:8" ht="12.75">
      <c r="A162" s="114"/>
      <c r="B162" s="1018" t="s">
        <v>132</v>
      </c>
      <c r="C162" s="1019"/>
      <c r="D162" s="1019"/>
      <c r="E162" s="1020"/>
      <c r="F162" s="313">
        <f>SUM(F163:F165)</f>
        <v>2472</v>
      </c>
      <c r="G162" s="313">
        <f>SUM(G163:G165)</f>
        <v>121</v>
      </c>
      <c r="H162" s="612">
        <f aca="true" t="shared" si="4" ref="H162:H174">G162/F162*100</f>
        <v>4.894822006472492</v>
      </c>
    </row>
    <row r="163" spans="1:8" ht="12.75">
      <c r="A163" s="114"/>
      <c r="B163" s="1015" t="s">
        <v>183</v>
      </c>
      <c r="C163" s="1016"/>
      <c r="D163" s="1016"/>
      <c r="E163" s="1017"/>
      <c r="F163" s="314">
        <v>0</v>
      </c>
      <c r="G163" s="314">
        <v>0</v>
      </c>
      <c r="H163" s="343">
        <v>0</v>
      </c>
    </row>
    <row r="164" spans="1:8" ht="12.75">
      <c r="A164" s="114"/>
      <c r="B164" s="1015" t="s">
        <v>552</v>
      </c>
      <c r="C164" s="674"/>
      <c r="D164" s="674"/>
      <c r="E164" s="675"/>
      <c r="F164" s="314">
        <v>2426</v>
      </c>
      <c r="G164" s="314">
        <v>109</v>
      </c>
      <c r="H164" s="343">
        <f t="shared" si="4"/>
        <v>4.492992580379225</v>
      </c>
    </row>
    <row r="165" spans="1:8" ht="12.75">
      <c r="A165" s="114"/>
      <c r="B165" s="1015" t="s">
        <v>194</v>
      </c>
      <c r="C165" s="1016"/>
      <c r="D165" s="1016"/>
      <c r="E165" s="1017"/>
      <c r="F165" s="314">
        <v>46</v>
      </c>
      <c r="G165" s="314">
        <v>12</v>
      </c>
      <c r="H165" s="343">
        <f t="shared" si="4"/>
        <v>26.08695652173913</v>
      </c>
    </row>
    <row r="166" spans="1:8" ht="12.75">
      <c r="A166" s="114"/>
      <c r="B166" s="1018" t="s">
        <v>133</v>
      </c>
      <c r="C166" s="1019"/>
      <c r="D166" s="1019"/>
      <c r="E166" s="1020"/>
      <c r="F166" s="313">
        <f>SUM(F167:F173)</f>
        <v>2472</v>
      </c>
      <c r="G166" s="313">
        <f>SUM(G167:G173)</f>
        <v>121</v>
      </c>
      <c r="H166" s="612">
        <f t="shared" si="4"/>
        <v>4.894822006472492</v>
      </c>
    </row>
    <row r="167" spans="1:8" ht="12.75">
      <c r="A167" s="114"/>
      <c r="B167" s="1015" t="s">
        <v>172</v>
      </c>
      <c r="C167" s="1016"/>
      <c r="D167" s="1016"/>
      <c r="E167" s="1017"/>
      <c r="F167" s="314">
        <v>1947</v>
      </c>
      <c r="G167" s="314">
        <v>110</v>
      </c>
      <c r="H167" s="343">
        <f t="shared" si="4"/>
        <v>5.649717514124294</v>
      </c>
    </row>
    <row r="168" spans="1:8" ht="12.75">
      <c r="A168" s="114"/>
      <c r="B168" s="1015" t="s">
        <v>185</v>
      </c>
      <c r="C168" s="1016"/>
      <c r="D168" s="1016"/>
      <c r="E168" s="1017"/>
      <c r="F168" s="314">
        <v>525</v>
      </c>
      <c r="G168" s="314">
        <v>11</v>
      </c>
      <c r="H168" s="343">
        <f t="shared" si="4"/>
        <v>2.0952380952380953</v>
      </c>
    </row>
    <row r="169" spans="1:8" ht="12.75">
      <c r="A169" s="114"/>
      <c r="B169" s="1015" t="s">
        <v>186</v>
      </c>
      <c r="C169" s="1016"/>
      <c r="D169" s="1016"/>
      <c r="E169" s="1017"/>
      <c r="F169" s="315">
        <v>0</v>
      </c>
      <c r="G169" s="315">
        <v>0</v>
      </c>
      <c r="H169" s="343">
        <v>0</v>
      </c>
    </row>
    <row r="170" spans="1:8" ht="12.75">
      <c r="A170" s="433"/>
      <c r="B170" s="1015" t="s">
        <v>188</v>
      </c>
      <c r="C170" s="1016"/>
      <c r="D170" s="1016"/>
      <c r="E170" s="1017"/>
      <c r="F170" s="315">
        <v>0</v>
      </c>
      <c r="G170" s="315">
        <v>0</v>
      </c>
      <c r="H170" s="343">
        <v>0</v>
      </c>
    </row>
    <row r="171" spans="1:8" ht="12.75">
      <c r="A171" s="433"/>
      <c r="B171" s="1015" t="s">
        <v>189</v>
      </c>
      <c r="C171" s="1016"/>
      <c r="D171" s="1016"/>
      <c r="E171" s="1017"/>
      <c r="F171" s="315">
        <v>0</v>
      </c>
      <c r="G171" s="315">
        <v>0</v>
      </c>
      <c r="H171" s="343">
        <v>0</v>
      </c>
    </row>
    <row r="172" spans="1:8" ht="12.75">
      <c r="A172" s="433"/>
      <c r="B172" s="1015" t="s">
        <v>190</v>
      </c>
      <c r="C172" s="1016"/>
      <c r="D172" s="1016"/>
      <c r="E172" s="1017"/>
      <c r="F172" s="315">
        <v>0</v>
      </c>
      <c r="G172" s="315">
        <v>0</v>
      </c>
      <c r="H172" s="343">
        <v>0</v>
      </c>
    </row>
    <row r="173" spans="1:8" ht="12.75">
      <c r="A173" s="433"/>
      <c r="B173" s="1015" t="s">
        <v>191</v>
      </c>
      <c r="C173" s="1016"/>
      <c r="D173" s="1016"/>
      <c r="E173" s="1017"/>
      <c r="F173" s="315">
        <v>0</v>
      </c>
      <c r="G173" s="315">
        <v>0</v>
      </c>
      <c r="H173" s="343">
        <v>0</v>
      </c>
    </row>
    <row r="174" spans="1:8" ht="12.75">
      <c r="A174" s="433"/>
      <c r="B174" s="1015" t="s">
        <v>25</v>
      </c>
      <c r="C174" s="1016"/>
      <c r="D174" s="1016"/>
      <c r="E174" s="1017"/>
      <c r="F174" s="320">
        <v>2</v>
      </c>
      <c r="G174" s="314">
        <v>0.01</v>
      </c>
      <c r="H174" s="343">
        <f t="shared" si="4"/>
        <v>0.5</v>
      </c>
    </row>
    <row r="175" spans="1:8" ht="12.75">
      <c r="A175" s="112"/>
      <c r="B175" s="1025"/>
      <c r="C175" s="1026"/>
      <c r="D175" s="1026"/>
      <c r="E175" s="1027"/>
      <c r="F175" s="312"/>
      <c r="G175" s="312"/>
      <c r="H175" s="343"/>
    </row>
    <row r="176" spans="1:8" ht="12.75">
      <c r="A176" s="114" t="s">
        <v>80</v>
      </c>
      <c r="B176" s="1011" t="s">
        <v>29</v>
      </c>
      <c r="C176" s="1021"/>
      <c r="D176" s="1021"/>
      <c r="E176" s="1022"/>
      <c r="F176" s="312"/>
      <c r="G176" s="312"/>
      <c r="H176" s="343"/>
    </row>
    <row r="177" spans="1:8" ht="12.75">
      <c r="A177" s="114"/>
      <c r="B177" s="1018" t="s">
        <v>132</v>
      </c>
      <c r="C177" s="1019"/>
      <c r="D177" s="1019"/>
      <c r="E177" s="1020"/>
      <c r="F177" s="313">
        <f>SUM(F178:F179)</f>
        <v>50000</v>
      </c>
      <c r="G177" s="313">
        <f>SUM(G178:G179)</f>
        <v>54556</v>
      </c>
      <c r="H177" s="427">
        <f>G177/F177*100</f>
        <v>109.11200000000001</v>
      </c>
    </row>
    <row r="178" spans="1:8" ht="12.75">
      <c r="A178" s="114"/>
      <c r="B178" s="1015" t="s">
        <v>193</v>
      </c>
      <c r="C178" s="1016"/>
      <c r="D178" s="1016"/>
      <c r="E178" s="1017"/>
      <c r="F178" s="314">
        <v>11180</v>
      </c>
      <c r="G178" s="314">
        <v>5000</v>
      </c>
      <c r="H178" s="343">
        <f>G178/F178*100</f>
        <v>44.72271914132379</v>
      </c>
    </row>
    <row r="179" spans="1:8" ht="12.75">
      <c r="A179" s="114"/>
      <c r="B179" s="1015" t="s">
        <v>194</v>
      </c>
      <c r="C179" s="1016"/>
      <c r="D179" s="1016"/>
      <c r="E179" s="1017"/>
      <c r="F179" s="314">
        <v>38820</v>
      </c>
      <c r="G179" s="314">
        <v>49556</v>
      </c>
      <c r="H179" s="343">
        <f>G179/F179*100</f>
        <v>127.655847501288</v>
      </c>
    </row>
    <row r="180" spans="1:8" ht="12.75">
      <c r="A180" s="114"/>
      <c r="B180" s="1018" t="s">
        <v>133</v>
      </c>
      <c r="C180" s="1019"/>
      <c r="D180" s="1019"/>
      <c r="E180" s="1020"/>
      <c r="F180" s="313">
        <f>SUM(F181:F187)</f>
        <v>50000</v>
      </c>
      <c r="G180" s="313">
        <f>SUM(G181:G187)</f>
        <v>54556</v>
      </c>
      <c r="H180" s="427">
        <f>G180/F180*100</f>
        <v>109.11200000000001</v>
      </c>
    </row>
    <row r="181" spans="1:8" ht="12.75">
      <c r="A181" s="114"/>
      <c r="B181" s="1015" t="s">
        <v>172</v>
      </c>
      <c r="C181" s="1016"/>
      <c r="D181" s="1016"/>
      <c r="E181" s="1017"/>
      <c r="F181" s="315">
        <v>0</v>
      </c>
      <c r="G181" s="315">
        <v>0</v>
      </c>
      <c r="H181" s="343">
        <v>0</v>
      </c>
    </row>
    <row r="182" spans="1:8" ht="12.75">
      <c r="A182" s="114"/>
      <c r="B182" s="1015" t="s">
        <v>185</v>
      </c>
      <c r="C182" s="1016"/>
      <c r="D182" s="1016"/>
      <c r="E182" s="1017"/>
      <c r="F182" s="315">
        <v>0</v>
      </c>
      <c r="G182" s="315">
        <v>0</v>
      </c>
      <c r="H182" s="343">
        <v>0</v>
      </c>
    </row>
    <row r="183" spans="1:8" ht="12.75">
      <c r="A183" s="114"/>
      <c r="B183" s="1015" t="s">
        <v>186</v>
      </c>
      <c r="C183" s="1016"/>
      <c r="D183" s="1016"/>
      <c r="E183" s="1017"/>
      <c r="F183" s="314">
        <v>50000</v>
      </c>
      <c r="G183" s="314">
        <v>54556</v>
      </c>
      <c r="H183" s="343">
        <f>G183/F183*100</f>
        <v>109.11200000000001</v>
      </c>
    </row>
    <row r="184" spans="1:8" ht="12.75">
      <c r="A184" s="114"/>
      <c r="B184" s="1015" t="s">
        <v>188</v>
      </c>
      <c r="C184" s="1016"/>
      <c r="D184" s="1016"/>
      <c r="E184" s="1017"/>
      <c r="F184" s="315">
        <v>0</v>
      </c>
      <c r="G184" s="315">
        <v>0</v>
      </c>
      <c r="H184" s="343">
        <v>0</v>
      </c>
    </row>
    <row r="185" spans="1:8" ht="12.75">
      <c r="A185" s="114"/>
      <c r="B185" s="1015" t="s">
        <v>189</v>
      </c>
      <c r="C185" s="1016"/>
      <c r="D185" s="1016"/>
      <c r="E185" s="1017"/>
      <c r="F185" s="315">
        <v>0</v>
      </c>
      <c r="G185" s="315">
        <v>0</v>
      </c>
      <c r="H185" s="343">
        <v>0</v>
      </c>
    </row>
    <row r="186" spans="1:8" ht="12.75">
      <c r="A186" s="114"/>
      <c r="B186" s="1015" t="s">
        <v>190</v>
      </c>
      <c r="C186" s="1016"/>
      <c r="D186" s="1016"/>
      <c r="E186" s="1017"/>
      <c r="F186" s="315">
        <v>0</v>
      </c>
      <c r="G186" s="315">
        <v>0</v>
      </c>
      <c r="H186" s="343">
        <v>0</v>
      </c>
    </row>
    <row r="187" spans="1:8" ht="12.75">
      <c r="A187" s="114"/>
      <c r="B187" s="1015" t="s">
        <v>191</v>
      </c>
      <c r="C187" s="1016"/>
      <c r="D187" s="1016"/>
      <c r="E187" s="1017"/>
      <c r="F187" s="315">
        <v>0</v>
      </c>
      <c r="G187" s="315">
        <v>0</v>
      </c>
      <c r="H187" s="343">
        <v>0</v>
      </c>
    </row>
    <row r="188" spans="1:8" ht="12.75">
      <c r="A188" s="114"/>
      <c r="B188" s="1015" t="s">
        <v>27</v>
      </c>
      <c r="C188" s="1016"/>
      <c r="D188" s="1016"/>
      <c r="E188" s="1017"/>
      <c r="F188" s="321">
        <v>0</v>
      </c>
      <c r="G188" s="321">
        <v>0</v>
      </c>
      <c r="H188" s="343">
        <v>0</v>
      </c>
    </row>
    <row r="189" spans="1:8" ht="12.75">
      <c r="A189" s="112"/>
      <c r="B189" s="1015"/>
      <c r="C189" s="1016"/>
      <c r="D189" s="1016"/>
      <c r="E189" s="1017"/>
      <c r="F189" s="322"/>
      <c r="G189" s="322"/>
      <c r="H189" s="343"/>
    </row>
    <row r="190" spans="1:25" s="431" customFormat="1" ht="13.5" thickBot="1">
      <c r="A190" s="432"/>
      <c r="B190" s="1012"/>
      <c r="C190" s="1040"/>
      <c r="D190" s="1040"/>
      <c r="E190" s="1041"/>
      <c r="F190" s="339"/>
      <c r="G190" s="339"/>
      <c r="H190" s="344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</row>
    <row r="191" spans="1:25" ht="13.5" thickTop="1">
      <c r="A191" s="415"/>
      <c r="B191" s="1042"/>
      <c r="C191" s="1043"/>
      <c r="D191" s="1043"/>
      <c r="E191" s="1043"/>
      <c r="F191" s="435"/>
      <c r="G191" s="435"/>
      <c r="H191" s="333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</row>
    <row r="192" spans="1:8" ht="12.75">
      <c r="A192" s="113"/>
      <c r="B192" s="1016"/>
      <c r="C192" s="682"/>
      <c r="D192" s="682"/>
      <c r="E192" s="682"/>
      <c r="F192" s="436"/>
      <c r="G192" s="436"/>
      <c r="H192" s="338"/>
    </row>
    <row r="193" spans="1:8" ht="12.75">
      <c r="A193" s="113"/>
      <c r="B193" s="1016"/>
      <c r="C193" s="682"/>
      <c r="D193" s="682"/>
      <c r="E193" s="682"/>
      <c r="F193" s="436"/>
      <c r="G193" s="1028" t="s">
        <v>493</v>
      </c>
      <c r="H193" s="1029"/>
    </row>
    <row r="194" spans="1:8" ht="12.75">
      <c r="A194" s="329"/>
      <c r="B194" s="1016"/>
      <c r="C194" s="682"/>
      <c r="D194" s="682"/>
      <c r="E194" s="682"/>
      <c r="F194" s="337"/>
      <c r="G194" s="337"/>
      <c r="H194" s="338"/>
    </row>
    <row r="195" spans="1:8" ht="13.5" thickBot="1">
      <c r="A195" s="334"/>
      <c r="B195" s="1013"/>
      <c r="C195" s="1040"/>
      <c r="D195" s="1040"/>
      <c r="E195" s="1040"/>
      <c r="F195" s="335"/>
      <c r="G195" s="335"/>
      <c r="H195" s="336"/>
    </row>
    <row r="196" spans="1:8" ht="13.5" thickTop="1">
      <c r="A196" s="428"/>
      <c r="B196" s="1036"/>
      <c r="C196" s="1037"/>
      <c r="D196" s="1037"/>
      <c r="E196" s="1038"/>
      <c r="F196" s="331"/>
      <c r="G196" s="331"/>
      <c r="H196" s="345"/>
    </row>
    <row r="197" spans="1:8" ht="12.75">
      <c r="A197" s="114" t="s">
        <v>82</v>
      </c>
      <c r="B197" s="1011" t="s">
        <v>205</v>
      </c>
      <c r="C197" s="1021"/>
      <c r="D197" s="1021"/>
      <c r="E197" s="1022"/>
      <c r="F197" s="312"/>
      <c r="G197" s="312"/>
      <c r="H197" s="343"/>
    </row>
    <row r="198" spans="1:8" ht="12.75">
      <c r="A198" s="114"/>
      <c r="B198" s="1018" t="s">
        <v>132</v>
      </c>
      <c r="C198" s="1019"/>
      <c r="D198" s="1019"/>
      <c r="E198" s="1020"/>
      <c r="F198" s="313">
        <f>SUM(F199:F200)</f>
        <v>2415</v>
      </c>
      <c r="G198" s="313">
        <f>SUM(G199:G200)</f>
        <v>2905</v>
      </c>
      <c r="H198" s="427">
        <f>G198/F198*100</f>
        <v>120.28985507246377</v>
      </c>
    </row>
    <row r="199" spans="1:8" ht="12.75">
      <c r="A199" s="114"/>
      <c r="B199" s="1015" t="s">
        <v>193</v>
      </c>
      <c r="C199" s="1016"/>
      <c r="D199" s="1016"/>
      <c r="E199" s="1017"/>
      <c r="F199" s="314">
        <v>2415</v>
      </c>
      <c r="G199" s="314">
        <v>2415</v>
      </c>
      <c r="H199" s="343">
        <f>G199/F199*100</f>
        <v>100</v>
      </c>
    </row>
    <row r="200" spans="1:8" ht="12.75">
      <c r="A200" s="114"/>
      <c r="B200" s="1015" t="s">
        <v>194</v>
      </c>
      <c r="C200" s="1016"/>
      <c r="D200" s="1016"/>
      <c r="E200" s="1017"/>
      <c r="F200" s="315">
        <v>0</v>
      </c>
      <c r="G200" s="315">
        <v>490</v>
      </c>
      <c r="H200" s="343">
        <v>0</v>
      </c>
    </row>
    <row r="201" spans="1:8" ht="12.75">
      <c r="A201" s="114"/>
      <c r="B201" s="1018" t="s">
        <v>133</v>
      </c>
      <c r="C201" s="1019"/>
      <c r="D201" s="1019"/>
      <c r="E201" s="1020"/>
      <c r="F201" s="313">
        <f>SUM(F202:F208)</f>
        <v>1995</v>
      </c>
      <c r="G201" s="313">
        <f>SUM(G202:G208)</f>
        <v>2905</v>
      </c>
      <c r="H201" s="427">
        <f>G201/F201*100</f>
        <v>145.61403508771932</v>
      </c>
    </row>
    <row r="202" spans="1:8" ht="12.75">
      <c r="A202" s="114"/>
      <c r="B202" s="1015" t="s">
        <v>172</v>
      </c>
      <c r="C202" s="1016"/>
      <c r="D202" s="1016"/>
      <c r="E202" s="1017"/>
      <c r="F202" s="315">
        <v>0</v>
      </c>
      <c r="G202" s="315">
        <v>466</v>
      </c>
      <c r="H202" s="343">
        <v>0</v>
      </c>
    </row>
    <row r="203" spans="1:8" ht="12.75">
      <c r="A203" s="114"/>
      <c r="B203" s="1015" t="s">
        <v>185</v>
      </c>
      <c r="C203" s="1016"/>
      <c r="D203" s="1016"/>
      <c r="E203" s="1017"/>
      <c r="F203" s="315">
        <v>0</v>
      </c>
      <c r="G203" s="315">
        <v>122</v>
      </c>
      <c r="H203" s="343">
        <v>0</v>
      </c>
    </row>
    <row r="204" spans="1:8" ht="12.75">
      <c r="A204" s="114"/>
      <c r="B204" s="1015" t="s">
        <v>186</v>
      </c>
      <c r="C204" s="1016"/>
      <c r="D204" s="1016"/>
      <c r="E204" s="1017"/>
      <c r="F204" s="314">
        <v>1995</v>
      </c>
      <c r="G204" s="314">
        <v>2317</v>
      </c>
      <c r="H204" s="343">
        <f>G204/F204*100</f>
        <v>116.14035087719299</v>
      </c>
    </row>
    <row r="205" spans="1:8" ht="12.75">
      <c r="A205" s="114"/>
      <c r="B205" s="1015" t="s">
        <v>188</v>
      </c>
      <c r="C205" s="1016"/>
      <c r="D205" s="1016"/>
      <c r="E205" s="1017"/>
      <c r="F205" s="315">
        <v>0</v>
      </c>
      <c r="G205" s="315">
        <v>0</v>
      </c>
      <c r="H205" s="343">
        <v>0</v>
      </c>
    </row>
    <row r="206" spans="1:8" ht="12.75">
      <c r="A206" s="114"/>
      <c r="B206" s="1015" t="s">
        <v>189</v>
      </c>
      <c r="C206" s="1016"/>
      <c r="D206" s="1016"/>
      <c r="E206" s="1017"/>
      <c r="F206" s="315">
        <v>0</v>
      </c>
      <c r="G206" s="315">
        <v>0</v>
      </c>
      <c r="H206" s="343">
        <v>0</v>
      </c>
    </row>
    <row r="207" spans="1:8" ht="12.75">
      <c r="A207" s="114"/>
      <c r="B207" s="1015" t="s">
        <v>190</v>
      </c>
      <c r="C207" s="1016"/>
      <c r="D207" s="1016"/>
      <c r="E207" s="1017"/>
      <c r="F207" s="315">
        <v>0</v>
      </c>
      <c r="G207" s="315">
        <v>0</v>
      </c>
      <c r="H207" s="343">
        <v>0</v>
      </c>
    </row>
    <row r="208" spans="1:8" ht="12.75">
      <c r="A208" s="114"/>
      <c r="B208" s="1015" t="s">
        <v>191</v>
      </c>
      <c r="C208" s="1016"/>
      <c r="D208" s="1016"/>
      <c r="E208" s="1017"/>
      <c r="F208" s="315">
        <v>0</v>
      </c>
      <c r="G208" s="315">
        <v>0</v>
      </c>
      <c r="H208" s="343">
        <v>0</v>
      </c>
    </row>
    <row r="209" spans="1:8" ht="12.75">
      <c r="A209" s="433"/>
      <c r="B209" s="1015" t="s">
        <v>654</v>
      </c>
      <c r="C209" s="1016"/>
      <c r="D209" s="1016"/>
      <c r="E209" s="1017"/>
      <c r="F209" s="321">
        <v>0</v>
      </c>
      <c r="G209" s="321">
        <v>1</v>
      </c>
      <c r="H209" s="343">
        <v>0</v>
      </c>
    </row>
    <row r="210" spans="1:8" ht="12.75">
      <c r="A210" s="114"/>
      <c r="B210" s="1011"/>
      <c r="C210" s="1021"/>
      <c r="D210" s="1021"/>
      <c r="E210" s="1022"/>
      <c r="F210" s="312"/>
      <c r="G210" s="312"/>
      <c r="H210" s="343"/>
    </row>
    <row r="211" spans="1:8" ht="12.75">
      <c r="A211" s="114" t="s">
        <v>85</v>
      </c>
      <c r="B211" s="1011" t="s">
        <v>209</v>
      </c>
      <c r="C211" s="1021"/>
      <c r="D211" s="1021"/>
      <c r="E211" s="1022"/>
      <c r="F211" s="312"/>
      <c r="G211" s="312"/>
      <c r="H211" s="343"/>
    </row>
    <row r="212" spans="1:8" ht="12.75">
      <c r="A212" s="114"/>
      <c r="B212" s="1018" t="s">
        <v>132</v>
      </c>
      <c r="C212" s="1019"/>
      <c r="D212" s="1019"/>
      <c r="E212" s="1020"/>
      <c r="F212" s="313">
        <f>SUM(F213:F214)</f>
        <v>12500</v>
      </c>
      <c r="G212" s="313">
        <f>SUM(G213:G214)</f>
        <v>12140</v>
      </c>
      <c r="H212" s="427">
        <f>G212/F212*100</f>
        <v>97.11999999999999</v>
      </c>
    </row>
    <row r="213" spans="1:8" ht="12.75">
      <c r="A213" s="114"/>
      <c r="B213" s="1015" t="s">
        <v>193</v>
      </c>
      <c r="C213" s="1016"/>
      <c r="D213" s="1016"/>
      <c r="E213" s="1017"/>
      <c r="F213" s="315">
        <v>0</v>
      </c>
      <c r="G213" s="315">
        <v>0</v>
      </c>
      <c r="H213" s="343">
        <v>0</v>
      </c>
    </row>
    <row r="214" spans="1:8" ht="12.75">
      <c r="A214" s="114"/>
      <c r="B214" s="1015" t="s">
        <v>194</v>
      </c>
      <c r="C214" s="1016"/>
      <c r="D214" s="1016"/>
      <c r="E214" s="1017"/>
      <c r="F214" s="314">
        <v>12500</v>
      </c>
      <c r="G214" s="314">
        <v>12140</v>
      </c>
      <c r="H214" s="343">
        <f>G214/F214*100</f>
        <v>97.11999999999999</v>
      </c>
    </row>
    <row r="215" spans="1:8" ht="12.75">
      <c r="A215" s="114"/>
      <c r="B215" s="1018" t="s">
        <v>133</v>
      </c>
      <c r="C215" s="1019"/>
      <c r="D215" s="1019"/>
      <c r="E215" s="1020"/>
      <c r="F215" s="313">
        <f>SUM(F216:F222)</f>
        <v>12500</v>
      </c>
      <c r="G215" s="313">
        <f>SUM(G216:G222)</f>
        <v>12140</v>
      </c>
      <c r="H215" s="427">
        <f>G215/F215*100</f>
        <v>97.11999999999999</v>
      </c>
    </row>
    <row r="216" spans="1:8" ht="12.75">
      <c r="A216" s="114"/>
      <c r="B216" s="1015" t="s">
        <v>172</v>
      </c>
      <c r="C216" s="1016"/>
      <c r="D216" s="1016"/>
      <c r="E216" s="1017"/>
      <c r="F216" s="315">
        <v>0</v>
      </c>
      <c r="G216" s="315">
        <v>0</v>
      </c>
      <c r="H216" s="343">
        <v>0</v>
      </c>
    </row>
    <row r="217" spans="1:8" ht="12.75">
      <c r="A217" s="114"/>
      <c r="B217" s="1015" t="s">
        <v>185</v>
      </c>
      <c r="C217" s="1016"/>
      <c r="D217" s="1016"/>
      <c r="E217" s="1017"/>
      <c r="F217" s="315">
        <v>0</v>
      </c>
      <c r="G217" s="315">
        <v>0</v>
      </c>
      <c r="H217" s="343">
        <v>0</v>
      </c>
    </row>
    <row r="218" spans="1:8" ht="12.75">
      <c r="A218" s="114"/>
      <c r="B218" s="1015" t="s">
        <v>186</v>
      </c>
      <c r="C218" s="1016"/>
      <c r="D218" s="1016"/>
      <c r="E218" s="1017"/>
      <c r="F218" s="314">
        <v>12500</v>
      </c>
      <c r="G218" s="314">
        <v>12140</v>
      </c>
      <c r="H218" s="343">
        <f>G218/F218*100</f>
        <v>97.11999999999999</v>
      </c>
    </row>
    <row r="219" spans="1:8" ht="15" customHeight="1">
      <c r="A219" s="114"/>
      <c r="B219" s="1015" t="s">
        <v>188</v>
      </c>
      <c r="C219" s="1016"/>
      <c r="D219" s="1016"/>
      <c r="E219" s="1017"/>
      <c r="F219" s="314">
        <v>0</v>
      </c>
      <c r="G219" s="314">
        <v>0</v>
      </c>
      <c r="H219" s="343">
        <v>0</v>
      </c>
    </row>
    <row r="220" spans="1:8" ht="15" customHeight="1">
      <c r="A220" s="114"/>
      <c r="B220" s="1015" t="s">
        <v>189</v>
      </c>
      <c r="C220" s="1016"/>
      <c r="D220" s="1016"/>
      <c r="E220" s="1017"/>
      <c r="F220" s="314">
        <v>0</v>
      </c>
      <c r="G220" s="314">
        <v>0</v>
      </c>
      <c r="H220" s="343">
        <v>0</v>
      </c>
    </row>
    <row r="221" spans="1:8" ht="12.75" customHeight="1">
      <c r="A221" s="114"/>
      <c r="B221" s="1015" t="s">
        <v>190</v>
      </c>
      <c r="C221" s="1016"/>
      <c r="D221" s="1016"/>
      <c r="E221" s="1017"/>
      <c r="F221" s="314">
        <v>0</v>
      </c>
      <c r="G221" s="314">
        <v>0</v>
      </c>
      <c r="H221" s="343">
        <v>0</v>
      </c>
    </row>
    <row r="222" spans="1:8" ht="12.75" customHeight="1">
      <c r="A222" s="114"/>
      <c r="B222" s="1015" t="s">
        <v>191</v>
      </c>
      <c r="C222" s="1016"/>
      <c r="D222" s="1016"/>
      <c r="E222" s="1017"/>
      <c r="F222" s="314">
        <v>0</v>
      </c>
      <c r="G222" s="314">
        <v>0</v>
      </c>
      <c r="H222" s="343">
        <v>0</v>
      </c>
    </row>
    <row r="223" spans="1:8" ht="12.75">
      <c r="A223" s="114"/>
      <c r="B223" s="1015" t="s">
        <v>192</v>
      </c>
      <c r="C223" s="1016"/>
      <c r="D223" s="1016"/>
      <c r="E223" s="1017"/>
      <c r="F223" s="320">
        <v>0</v>
      </c>
      <c r="G223" s="320">
        <v>0</v>
      </c>
      <c r="H223" s="343">
        <v>0</v>
      </c>
    </row>
    <row r="224" spans="1:8" ht="12.75">
      <c r="A224" s="114"/>
      <c r="B224" s="1011"/>
      <c r="C224" s="1021"/>
      <c r="D224" s="1021"/>
      <c r="E224" s="1022"/>
      <c r="F224" s="312"/>
      <c r="G224" s="312"/>
      <c r="H224" s="343"/>
    </row>
    <row r="225" spans="1:8" ht="12.75">
      <c r="A225" s="114" t="s">
        <v>87</v>
      </c>
      <c r="B225" s="1011" t="s">
        <v>211</v>
      </c>
      <c r="C225" s="1021"/>
      <c r="D225" s="1021"/>
      <c r="E225" s="1022"/>
      <c r="F225" s="312"/>
      <c r="G225" s="312"/>
      <c r="H225" s="343"/>
    </row>
    <row r="226" spans="1:8" ht="12.75">
      <c r="A226" s="114"/>
      <c r="B226" s="1018" t="s">
        <v>132</v>
      </c>
      <c r="C226" s="1019"/>
      <c r="D226" s="1019"/>
      <c r="E226" s="1020"/>
      <c r="F226" s="313">
        <f>SUM(F227:F228)</f>
        <v>73611</v>
      </c>
      <c r="G226" s="313">
        <f>SUM(G227:G228)</f>
        <v>107803</v>
      </c>
      <c r="H226" s="427">
        <f>G226/F226*100</f>
        <v>146.44957954653518</v>
      </c>
    </row>
    <row r="227" spans="1:8" ht="12.75">
      <c r="A227" s="114"/>
      <c r="B227" s="1015" t="s">
        <v>193</v>
      </c>
      <c r="C227" s="1016"/>
      <c r="D227" s="1016"/>
      <c r="E227" s="1017"/>
      <c r="F227" s="314">
        <v>0</v>
      </c>
      <c r="G227" s="314">
        <v>0</v>
      </c>
      <c r="H227" s="343">
        <v>0</v>
      </c>
    </row>
    <row r="228" spans="1:8" ht="12.75">
      <c r="A228" s="114"/>
      <c r="B228" s="1015" t="s">
        <v>194</v>
      </c>
      <c r="C228" s="1016"/>
      <c r="D228" s="1016"/>
      <c r="E228" s="1017"/>
      <c r="F228" s="314">
        <v>73611</v>
      </c>
      <c r="G228" s="314">
        <v>107803</v>
      </c>
      <c r="H228" s="343">
        <f>G228/F228*100</f>
        <v>146.44957954653518</v>
      </c>
    </row>
    <row r="229" spans="1:8" ht="12.75">
      <c r="A229" s="114"/>
      <c r="B229" s="1018" t="s">
        <v>133</v>
      </c>
      <c r="C229" s="1019"/>
      <c r="D229" s="1019"/>
      <c r="E229" s="1020"/>
      <c r="F229" s="313">
        <f>SUM(F230:F236)</f>
        <v>73611</v>
      </c>
      <c r="G229" s="313">
        <f>SUM(G230:G236)</f>
        <v>107803</v>
      </c>
      <c r="H229" s="427">
        <f>G229/F229*100</f>
        <v>146.44957954653518</v>
      </c>
    </row>
    <row r="230" spans="1:8" ht="12.75">
      <c r="A230" s="114"/>
      <c r="B230" s="1015" t="s">
        <v>172</v>
      </c>
      <c r="C230" s="1016"/>
      <c r="D230" s="1016"/>
      <c r="E230" s="1017"/>
      <c r="F230" s="315">
        <v>0</v>
      </c>
      <c r="G230" s="315">
        <v>0</v>
      </c>
      <c r="H230" s="343">
        <v>0</v>
      </c>
    </row>
    <row r="231" spans="1:8" ht="12.75">
      <c r="A231" s="114"/>
      <c r="B231" s="1015" t="s">
        <v>185</v>
      </c>
      <c r="C231" s="1016"/>
      <c r="D231" s="1016"/>
      <c r="E231" s="1017"/>
      <c r="F231" s="314">
        <v>3000</v>
      </c>
      <c r="G231" s="314">
        <v>4090</v>
      </c>
      <c r="H231" s="343">
        <f>G231/F231*100</f>
        <v>136.33333333333331</v>
      </c>
    </row>
    <row r="232" spans="1:8" ht="12.75">
      <c r="A232" s="114"/>
      <c r="B232" s="1015" t="s">
        <v>186</v>
      </c>
      <c r="C232" s="1016"/>
      <c r="D232" s="1016"/>
      <c r="E232" s="1017"/>
      <c r="F232" s="314">
        <v>300</v>
      </c>
      <c r="G232" s="314">
        <v>0</v>
      </c>
      <c r="H232" s="343">
        <f>G232/F232*100</f>
        <v>0</v>
      </c>
    </row>
    <row r="233" spans="1:8" ht="12.75">
      <c r="A233" s="114"/>
      <c r="B233" s="1015" t="s">
        <v>188</v>
      </c>
      <c r="C233" s="1016"/>
      <c r="D233" s="1016"/>
      <c r="E233" s="1017"/>
      <c r="F233" s="315">
        <v>0</v>
      </c>
      <c r="G233" s="315">
        <v>0</v>
      </c>
      <c r="H233" s="343">
        <v>0</v>
      </c>
    </row>
    <row r="234" spans="1:8" ht="12.75">
      <c r="A234" s="114"/>
      <c r="B234" s="1015" t="s">
        <v>189</v>
      </c>
      <c r="C234" s="1016"/>
      <c r="D234" s="1016"/>
      <c r="E234" s="1017"/>
      <c r="F234" s="315">
        <v>0</v>
      </c>
      <c r="G234" s="315">
        <v>0</v>
      </c>
      <c r="H234" s="343">
        <v>0</v>
      </c>
    </row>
    <row r="235" spans="1:8" ht="12.75">
      <c r="A235" s="114"/>
      <c r="B235" s="1015" t="s">
        <v>190</v>
      </c>
      <c r="C235" s="1016"/>
      <c r="D235" s="1016"/>
      <c r="E235" s="1017"/>
      <c r="F235" s="315">
        <v>0</v>
      </c>
      <c r="G235" s="315">
        <v>0</v>
      </c>
      <c r="H235" s="343">
        <v>0</v>
      </c>
    </row>
    <row r="236" spans="1:8" ht="12.75">
      <c r="A236" s="114"/>
      <c r="B236" s="1015" t="s">
        <v>191</v>
      </c>
      <c r="C236" s="1016"/>
      <c r="D236" s="1016"/>
      <c r="E236" s="1017"/>
      <c r="F236" s="314">
        <v>70311</v>
      </c>
      <c r="G236" s="314">
        <v>103713</v>
      </c>
      <c r="H236" s="343">
        <f>G236/F236*100</f>
        <v>147.50608012970943</v>
      </c>
    </row>
    <row r="237" spans="1:8" ht="12.75">
      <c r="A237" s="114"/>
      <c r="B237" s="1015" t="s">
        <v>192</v>
      </c>
      <c r="C237" s="1016"/>
      <c r="D237" s="1016"/>
      <c r="E237" s="1017"/>
      <c r="F237" s="321">
        <v>0</v>
      </c>
      <c r="G237" s="321">
        <v>0</v>
      </c>
      <c r="H237" s="343">
        <v>0</v>
      </c>
    </row>
    <row r="238" spans="1:8" ht="12.75">
      <c r="A238" s="114"/>
      <c r="B238" s="1011"/>
      <c r="C238" s="1021"/>
      <c r="D238" s="1021"/>
      <c r="E238" s="1022"/>
      <c r="F238" s="312"/>
      <c r="G238" s="312"/>
      <c r="H238" s="343"/>
    </row>
    <row r="239" spans="1:8" ht="12.75">
      <c r="A239" s="114" t="s">
        <v>203</v>
      </c>
      <c r="B239" s="1011" t="s">
        <v>213</v>
      </c>
      <c r="C239" s="1021"/>
      <c r="D239" s="1021"/>
      <c r="E239" s="1022"/>
      <c r="F239" s="312"/>
      <c r="G239" s="312"/>
      <c r="H239" s="343"/>
    </row>
    <row r="240" spans="1:8" ht="12.75">
      <c r="A240" s="114"/>
      <c r="B240" s="1018" t="s">
        <v>132</v>
      </c>
      <c r="C240" s="1019"/>
      <c r="D240" s="1019"/>
      <c r="E240" s="1020"/>
      <c r="F240" s="313">
        <f>SUM(F241:F243)</f>
        <v>19550</v>
      </c>
      <c r="G240" s="313">
        <f>SUM(G241:G243)</f>
        <v>16670</v>
      </c>
      <c r="H240" s="427">
        <f>G240/F240*100</f>
        <v>85.2685421994885</v>
      </c>
    </row>
    <row r="241" spans="1:8" ht="12.75">
      <c r="A241" s="114"/>
      <c r="B241" s="1015" t="s">
        <v>193</v>
      </c>
      <c r="C241" s="1016"/>
      <c r="D241" s="1016"/>
      <c r="E241" s="1017"/>
      <c r="F241" s="315">
        <v>0</v>
      </c>
      <c r="G241" s="315">
        <v>0</v>
      </c>
      <c r="H241" s="343">
        <v>0</v>
      </c>
    </row>
    <row r="242" spans="1:8" ht="12.75">
      <c r="A242" s="114"/>
      <c r="B242" s="1015" t="s">
        <v>553</v>
      </c>
      <c r="C242" s="674"/>
      <c r="D242" s="674"/>
      <c r="E242" s="675"/>
      <c r="F242" s="315">
        <v>8960</v>
      </c>
      <c r="G242" s="315">
        <v>11190</v>
      </c>
      <c r="H242" s="343">
        <v>0</v>
      </c>
    </row>
    <row r="243" spans="1:8" ht="12.75">
      <c r="A243" s="114"/>
      <c r="B243" s="1015" t="s">
        <v>194</v>
      </c>
      <c r="C243" s="1016"/>
      <c r="D243" s="1016"/>
      <c r="E243" s="1017"/>
      <c r="F243" s="314">
        <v>10590</v>
      </c>
      <c r="G243" s="314">
        <v>5480</v>
      </c>
      <c r="H243" s="343">
        <f>G243/F243*100</f>
        <v>51.74693106704438</v>
      </c>
    </row>
    <row r="244" spans="1:8" ht="12.75">
      <c r="A244" s="114"/>
      <c r="B244" s="1018" t="s">
        <v>133</v>
      </c>
      <c r="C244" s="1019"/>
      <c r="D244" s="1019"/>
      <c r="E244" s="1020"/>
      <c r="F244" s="313">
        <f>SUM(F245:F251)</f>
        <v>19550</v>
      </c>
      <c r="G244" s="313">
        <f>SUM(G245:G251)</f>
        <v>16670</v>
      </c>
      <c r="H244" s="427">
        <f>G244/F244*100</f>
        <v>85.2685421994885</v>
      </c>
    </row>
    <row r="245" spans="1:8" ht="12.75">
      <c r="A245" s="114"/>
      <c r="B245" s="1015" t="s">
        <v>172</v>
      </c>
      <c r="C245" s="1016"/>
      <c r="D245" s="1016"/>
      <c r="E245" s="1017"/>
      <c r="F245" s="315">
        <v>0</v>
      </c>
      <c r="G245" s="315">
        <v>0</v>
      </c>
      <c r="H245" s="343">
        <v>0</v>
      </c>
    </row>
    <row r="246" spans="1:8" ht="12.75">
      <c r="A246" s="114"/>
      <c r="B246" s="1015" t="s">
        <v>185</v>
      </c>
      <c r="C246" s="1016"/>
      <c r="D246" s="1016"/>
      <c r="E246" s="1017"/>
      <c r="F246" s="315">
        <v>0</v>
      </c>
      <c r="G246" s="315">
        <v>0</v>
      </c>
      <c r="H246" s="343">
        <v>0</v>
      </c>
    </row>
    <row r="247" spans="1:8" ht="12.75">
      <c r="A247" s="114"/>
      <c r="B247" s="1015" t="s">
        <v>186</v>
      </c>
      <c r="C247" s="1016"/>
      <c r="D247" s="1016"/>
      <c r="E247" s="1017"/>
      <c r="F247" s="315">
        <v>0</v>
      </c>
      <c r="G247" s="315">
        <v>0</v>
      </c>
      <c r="H247" s="343">
        <v>0</v>
      </c>
    </row>
    <row r="248" spans="1:8" ht="12.75">
      <c r="A248" s="114"/>
      <c r="B248" s="1015" t="s">
        <v>188</v>
      </c>
      <c r="C248" s="1016"/>
      <c r="D248" s="1016"/>
      <c r="E248" s="1017"/>
      <c r="F248" s="315">
        <v>0</v>
      </c>
      <c r="G248" s="315">
        <v>0</v>
      </c>
      <c r="H248" s="343">
        <v>0</v>
      </c>
    </row>
    <row r="249" spans="1:8" ht="12.75">
      <c r="A249" s="114"/>
      <c r="B249" s="1015" t="s">
        <v>189</v>
      </c>
      <c r="C249" s="1016"/>
      <c r="D249" s="1016"/>
      <c r="E249" s="1017"/>
      <c r="F249" s="315">
        <v>0</v>
      </c>
      <c r="G249" s="315">
        <v>0</v>
      </c>
      <c r="H249" s="343">
        <v>0</v>
      </c>
    </row>
    <row r="250" spans="1:8" ht="12.75">
      <c r="A250" s="114"/>
      <c r="B250" s="1015" t="s">
        <v>190</v>
      </c>
      <c r="C250" s="1016"/>
      <c r="D250" s="1016"/>
      <c r="E250" s="1017"/>
      <c r="F250" s="315">
        <v>0</v>
      </c>
      <c r="G250" s="315">
        <v>0</v>
      </c>
      <c r="H250" s="343">
        <v>0</v>
      </c>
    </row>
    <row r="251" spans="1:8" ht="12.75">
      <c r="A251" s="114"/>
      <c r="B251" s="1015" t="s">
        <v>191</v>
      </c>
      <c r="C251" s="1016"/>
      <c r="D251" s="1016"/>
      <c r="E251" s="1017"/>
      <c r="F251" s="314">
        <v>19550</v>
      </c>
      <c r="G251" s="314">
        <v>16670</v>
      </c>
      <c r="H251" s="343">
        <f>G251/F251*100</f>
        <v>85.2685421994885</v>
      </c>
    </row>
    <row r="252" spans="1:8" ht="13.5" thickBot="1">
      <c r="A252" s="116"/>
      <c r="B252" s="1012" t="s">
        <v>192</v>
      </c>
      <c r="C252" s="1013"/>
      <c r="D252" s="1013"/>
      <c r="E252" s="1014"/>
      <c r="F252" s="326">
        <v>0</v>
      </c>
      <c r="G252" s="326">
        <v>0</v>
      </c>
      <c r="H252" s="344">
        <v>0</v>
      </c>
    </row>
    <row r="253" spans="1:8" ht="13.5" thickTop="1">
      <c r="A253" s="329"/>
      <c r="B253" s="113"/>
      <c r="C253" s="113"/>
      <c r="D253" s="113"/>
      <c r="E253" s="113"/>
      <c r="F253" s="337"/>
      <c r="G253" s="337"/>
      <c r="H253" s="338"/>
    </row>
    <row r="254" spans="1:8" ht="12.75">
      <c r="A254" s="329"/>
      <c r="B254" s="113"/>
      <c r="C254" s="113"/>
      <c r="D254" s="113"/>
      <c r="E254" s="113"/>
      <c r="F254" s="337"/>
      <c r="G254" s="337"/>
      <c r="H254" s="338"/>
    </row>
    <row r="255" spans="1:8" ht="12.75">
      <c r="A255" s="329"/>
      <c r="B255" s="113"/>
      <c r="C255" s="113"/>
      <c r="D255" s="113"/>
      <c r="E255" s="113"/>
      <c r="F255" s="337"/>
      <c r="G255" s="337"/>
      <c r="H255" s="338"/>
    </row>
    <row r="256" spans="1:8" ht="12.75">
      <c r="A256" s="329"/>
      <c r="B256" s="113"/>
      <c r="C256" s="113"/>
      <c r="D256" s="113"/>
      <c r="E256" s="113"/>
      <c r="F256" s="337"/>
      <c r="G256" s="337"/>
      <c r="H256" s="338"/>
    </row>
    <row r="257" spans="1:8" ht="12.75">
      <c r="A257" s="329"/>
      <c r="B257" s="113"/>
      <c r="C257" s="113"/>
      <c r="D257" s="113"/>
      <c r="E257" s="113"/>
      <c r="F257" s="337"/>
      <c r="G257" s="337"/>
      <c r="H257" s="338"/>
    </row>
    <row r="258" spans="1:8" ht="12.75">
      <c r="A258" s="329"/>
      <c r="B258" s="113"/>
      <c r="C258" s="113"/>
      <c r="D258" s="113"/>
      <c r="E258" s="113"/>
      <c r="F258" s="337"/>
      <c r="G258" s="1028" t="s">
        <v>493</v>
      </c>
      <c r="H258" s="1029"/>
    </row>
    <row r="259" spans="1:8" ht="13.5" thickBot="1">
      <c r="A259" s="329"/>
      <c r="B259" s="341"/>
      <c r="C259" s="341"/>
      <c r="D259" s="341"/>
      <c r="E259" s="341"/>
      <c r="F259" s="335"/>
      <c r="G259" s="335"/>
      <c r="H259" s="336"/>
    </row>
    <row r="260" spans="1:8" ht="13.5" thickTop="1">
      <c r="A260" s="330"/>
      <c r="B260" s="1025"/>
      <c r="C260" s="1026"/>
      <c r="D260" s="1026"/>
      <c r="E260" s="1027"/>
      <c r="F260" s="312"/>
      <c r="G260" s="312"/>
      <c r="H260" s="343"/>
    </row>
    <row r="261" spans="1:8" ht="12.75">
      <c r="A261" s="114" t="s">
        <v>204</v>
      </c>
      <c r="B261" s="1011" t="s">
        <v>354</v>
      </c>
      <c r="C261" s="1021"/>
      <c r="D261" s="1021"/>
      <c r="E261" s="1022"/>
      <c r="F261" s="312"/>
      <c r="G261" s="312"/>
      <c r="H261" s="343"/>
    </row>
    <row r="262" spans="1:8" ht="12.75">
      <c r="A262" s="114"/>
      <c r="B262" s="1018" t="s">
        <v>132</v>
      </c>
      <c r="C262" s="1019"/>
      <c r="D262" s="1019"/>
      <c r="E262" s="1020"/>
      <c r="F262" s="316">
        <f>F263+F264</f>
        <v>329972</v>
      </c>
      <c r="G262" s="316">
        <f>G263+G264</f>
        <v>336798</v>
      </c>
      <c r="H262" s="427">
        <f>G262/F262*100</f>
        <v>102.068660371183</v>
      </c>
    </row>
    <row r="263" spans="1:8" ht="12.75">
      <c r="A263" s="114"/>
      <c r="B263" s="1015" t="s">
        <v>554</v>
      </c>
      <c r="C263" s="1016"/>
      <c r="D263" s="1016"/>
      <c r="E263" s="1017"/>
      <c r="F263" s="314">
        <v>186141</v>
      </c>
      <c r="G263" s="314">
        <v>240000</v>
      </c>
      <c r="H263" s="343">
        <f>G263/F263*100</f>
        <v>128.93451738198462</v>
      </c>
    </row>
    <row r="264" spans="1:8" ht="12.75">
      <c r="A264" s="114"/>
      <c r="B264" s="1015" t="s">
        <v>555</v>
      </c>
      <c r="C264" s="674"/>
      <c r="D264" s="674"/>
      <c r="E264" s="675"/>
      <c r="F264" s="314">
        <v>143831</v>
      </c>
      <c r="G264" s="314">
        <v>96798</v>
      </c>
      <c r="H264" s="343">
        <v>0</v>
      </c>
    </row>
    <row r="265" spans="1:8" ht="12.75">
      <c r="A265" s="114"/>
      <c r="B265" s="1018" t="s">
        <v>133</v>
      </c>
      <c r="C265" s="1019"/>
      <c r="D265" s="1019"/>
      <c r="E265" s="1020"/>
      <c r="F265" s="316">
        <f>F266+F267+F268</f>
        <v>9674</v>
      </c>
      <c r="G265" s="316">
        <f>G266+G267+G268</f>
        <v>192574</v>
      </c>
      <c r="H265" s="427">
        <f>G265/F265*100</f>
        <v>1990.6346909241265</v>
      </c>
    </row>
    <row r="266" spans="1:8" ht="12.75">
      <c r="A266" s="114"/>
      <c r="B266" s="1018" t="s">
        <v>663</v>
      </c>
      <c r="C266" s="674"/>
      <c r="D266" s="674"/>
      <c r="E266" s="675"/>
      <c r="F266" s="615">
        <v>9674</v>
      </c>
      <c r="G266" s="615">
        <v>9674</v>
      </c>
      <c r="H266" s="485">
        <f>G266/F266*100</f>
        <v>100</v>
      </c>
    </row>
    <row r="267" spans="1:8" ht="12.75">
      <c r="A267" s="114"/>
      <c r="B267" s="1018" t="s">
        <v>664</v>
      </c>
      <c r="C267" s="674"/>
      <c r="D267" s="674"/>
      <c r="E267" s="675"/>
      <c r="F267" s="615">
        <v>0</v>
      </c>
      <c r="G267" s="615">
        <v>22900</v>
      </c>
      <c r="H267" s="485">
        <v>0</v>
      </c>
    </row>
    <row r="268" spans="1:8" ht="12.75">
      <c r="A268" s="114"/>
      <c r="B268" s="1044" t="s">
        <v>665</v>
      </c>
      <c r="C268" s="1045"/>
      <c r="D268" s="1045"/>
      <c r="E268" s="1046"/>
      <c r="F268" s="615">
        <v>0</v>
      </c>
      <c r="G268" s="615">
        <v>160000</v>
      </c>
      <c r="H268" s="485">
        <v>0</v>
      </c>
    </row>
    <row r="269" spans="1:8" ht="12.75">
      <c r="A269" s="114"/>
      <c r="B269" s="1015" t="s">
        <v>192</v>
      </c>
      <c r="C269" s="1016"/>
      <c r="D269" s="1016"/>
      <c r="E269" s="1017"/>
      <c r="F269" s="315">
        <v>0</v>
      </c>
      <c r="G269" s="315">
        <v>0</v>
      </c>
      <c r="H269" s="343">
        <v>0</v>
      </c>
    </row>
    <row r="270" spans="1:8" ht="12.75">
      <c r="A270" s="114"/>
      <c r="B270" s="1015"/>
      <c r="C270" s="1016"/>
      <c r="D270" s="1016"/>
      <c r="E270" s="1017"/>
      <c r="F270" s="315"/>
      <c r="G270" s="315"/>
      <c r="H270" s="343"/>
    </row>
    <row r="271" spans="1:8" ht="12.75">
      <c r="A271" s="114" t="s">
        <v>206</v>
      </c>
      <c r="B271" s="1011" t="s">
        <v>676</v>
      </c>
      <c r="C271" s="1021"/>
      <c r="D271" s="1021"/>
      <c r="E271" s="1022"/>
      <c r="F271" s="312"/>
      <c r="G271" s="312"/>
      <c r="H271" s="343"/>
    </row>
    <row r="272" spans="1:8" ht="12.75">
      <c r="A272" s="114"/>
      <c r="B272" s="1018" t="s">
        <v>132</v>
      </c>
      <c r="C272" s="1019"/>
      <c r="D272" s="1019"/>
      <c r="E272" s="1020"/>
      <c r="F272" s="313">
        <f>F273+F274+F275</f>
        <v>1061193</v>
      </c>
      <c r="G272" s="313">
        <f>G273+G274+G275</f>
        <v>1028799</v>
      </c>
      <c r="H272" s="427">
        <f>G272/F272*100</f>
        <v>96.94739788144098</v>
      </c>
    </row>
    <row r="273" spans="1:8" ht="12.75">
      <c r="A273" s="114"/>
      <c r="B273" s="1015" t="s">
        <v>217</v>
      </c>
      <c r="C273" s="1016"/>
      <c r="D273" s="1016"/>
      <c r="E273" s="1017"/>
      <c r="F273" s="314">
        <v>372306</v>
      </c>
      <c r="G273" s="314">
        <v>378216</v>
      </c>
      <c r="H273" s="343">
        <f>G273/F273*100</f>
        <v>101.5874039096872</v>
      </c>
    </row>
    <row r="274" spans="1:8" ht="12.75">
      <c r="A274" s="114"/>
      <c r="B274" s="1015" t="s">
        <v>218</v>
      </c>
      <c r="C274" s="1016"/>
      <c r="D274" s="1016"/>
      <c r="E274" s="1017"/>
      <c r="F274" s="314">
        <v>662393</v>
      </c>
      <c r="G274" s="314">
        <v>640583</v>
      </c>
      <c r="H274" s="343">
        <f>G274/F274*100</f>
        <v>96.70739274116725</v>
      </c>
    </row>
    <row r="275" spans="1:8" ht="12.75">
      <c r="A275" s="114"/>
      <c r="B275" s="1015" t="s">
        <v>475</v>
      </c>
      <c r="C275" s="674"/>
      <c r="D275" s="674"/>
      <c r="E275" s="675"/>
      <c r="F275" s="314">
        <v>26494</v>
      </c>
      <c r="G275" s="314">
        <v>10000</v>
      </c>
      <c r="H275" s="343">
        <f>G275/F275*100</f>
        <v>37.74439495734883</v>
      </c>
    </row>
    <row r="276" spans="1:8" ht="12.75">
      <c r="A276" s="114"/>
      <c r="B276" s="1015"/>
      <c r="C276" s="1016"/>
      <c r="D276" s="1016"/>
      <c r="E276" s="1017"/>
      <c r="F276" s="314"/>
      <c r="G276" s="314"/>
      <c r="H276" s="343"/>
    </row>
    <row r="277" spans="1:8" ht="12.75">
      <c r="A277" s="114" t="s">
        <v>207</v>
      </c>
      <c r="B277" s="1011" t="s">
        <v>675</v>
      </c>
      <c r="C277" s="1021"/>
      <c r="D277" s="1021"/>
      <c r="E277" s="1022"/>
      <c r="F277" s="312"/>
      <c r="G277" s="312"/>
      <c r="H277" s="343"/>
    </row>
    <row r="278" spans="1:8" ht="12.75">
      <c r="A278" s="114"/>
      <c r="B278" s="1018" t="s">
        <v>133</v>
      </c>
      <c r="C278" s="1019"/>
      <c r="D278" s="1019"/>
      <c r="E278" s="1020"/>
      <c r="F278" s="313">
        <f>SUM(F279:F281)</f>
        <v>688604</v>
      </c>
      <c r="G278" s="313">
        <f>SUM(G279:G281)</f>
        <v>643873</v>
      </c>
      <c r="H278" s="612">
        <f>G278/F278*100</f>
        <v>93.50410395524858</v>
      </c>
    </row>
    <row r="279" spans="1:8" ht="12.75">
      <c r="A279" s="114"/>
      <c r="B279" s="1015" t="s">
        <v>667</v>
      </c>
      <c r="C279" s="1016"/>
      <c r="D279" s="1016"/>
      <c r="E279" s="1017"/>
      <c r="F279" s="314">
        <v>186158</v>
      </c>
      <c r="G279" s="314">
        <v>181270</v>
      </c>
      <c r="H279" s="343">
        <f>G279/F279*100</f>
        <v>97.37427346662513</v>
      </c>
    </row>
    <row r="280" spans="1:8" ht="12.75">
      <c r="A280" s="114"/>
      <c r="B280" s="1015" t="s">
        <v>668</v>
      </c>
      <c r="C280" s="1016"/>
      <c r="D280" s="1016"/>
      <c r="E280" s="1017"/>
      <c r="F280" s="314">
        <v>176239</v>
      </c>
      <c r="G280" s="314">
        <v>147665</v>
      </c>
      <c r="H280" s="343">
        <f>G280/F280*100</f>
        <v>83.7867895301267</v>
      </c>
    </row>
    <row r="281" spans="1:8" ht="12.75">
      <c r="A281" s="433"/>
      <c r="B281" s="1015" t="s">
        <v>30</v>
      </c>
      <c r="C281" s="1016"/>
      <c r="D281" s="1016"/>
      <c r="E281" s="1017"/>
      <c r="F281" s="314">
        <v>326207</v>
      </c>
      <c r="G281" s="314">
        <v>314938</v>
      </c>
      <c r="H281" s="343">
        <f>G281/F281*100</f>
        <v>96.54544507015484</v>
      </c>
    </row>
    <row r="282" spans="1:8" ht="12.75">
      <c r="A282" s="114"/>
      <c r="B282" s="1015"/>
      <c r="C282" s="1016"/>
      <c r="D282" s="1016"/>
      <c r="E282" s="1017"/>
      <c r="F282" s="314"/>
      <c r="G282" s="314"/>
      <c r="H282" s="343"/>
    </row>
    <row r="283" spans="1:8" ht="12.75">
      <c r="A283" s="114" t="s">
        <v>208</v>
      </c>
      <c r="B283" s="1030" t="s">
        <v>655</v>
      </c>
      <c r="C283" s="1031"/>
      <c r="D283" s="1031"/>
      <c r="E283" s="1032"/>
      <c r="F283" s="313"/>
      <c r="G283" s="313"/>
      <c r="H283" s="427"/>
    </row>
    <row r="284" spans="1:8" ht="12.75">
      <c r="A284" s="114"/>
      <c r="B284" s="1033" t="s">
        <v>132</v>
      </c>
      <c r="C284" s="1034"/>
      <c r="D284" s="1034"/>
      <c r="E284" s="1035"/>
      <c r="F284" s="614">
        <v>0</v>
      </c>
      <c r="G284" s="614">
        <v>2945</v>
      </c>
      <c r="H284" s="612">
        <v>0</v>
      </c>
    </row>
    <row r="285" spans="1:8" ht="12.75">
      <c r="A285" s="114"/>
      <c r="B285" s="1015" t="s">
        <v>193</v>
      </c>
      <c r="C285" s="1016"/>
      <c r="D285" s="1016"/>
      <c r="E285" s="1017"/>
      <c r="F285" s="315">
        <v>0</v>
      </c>
      <c r="G285" s="315">
        <v>635</v>
      </c>
      <c r="H285" s="343">
        <v>0</v>
      </c>
    </row>
    <row r="286" spans="1:8" ht="12.75">
      <c r="A286" s="114"/>
      <c r="B286" s="1015" t="s">
        <v>553</v>
      </c>
      <c r="C286" s="674"/>
      <c r="D286" s="674"/>
      <c r="E286" s="675"/>
      <c r="F286" s="315">
        <v>0</v>
      </c>
      <c r="G286" s="315">
        <v>0</v>
      </c>
      <c r="H286" s="343">
        <v>0</v>
      </c>
    </row>
    <row r="287" spans="1:8" ht="12.75">
      <c r="A287" s="114"/>
      <c r="B287" s="1015" t="s">
        <v>194</v>
      </c>
      <c r="C287" s="1016"/>
      <c r="D287" s="1016"/>
      <c r="E287" s="1017"/>
      <c r="F287" s="314">
        <v>0</v>
      </c>
      <c r="G287" s="314">
        <v>2310</v>
      </c>
      <c r="H287" s="343">
        <v>0</v>
      </c>
    </row>
    <row r="288" spans="1:8" ht="12.75">
      <c r="A288" s="114"/>
      <c r="B288" s="1018" t="s">
        <v>133</v>
      </c>
      <c r="C288" s="1019"/>
      <c r="D288" s="1019"/>
      <c r="E288" s="1020"/>
      <c r="F288" s="313">
        <v>0</v>
      </c>
      <c r="G288" s="313">
        <f>SUM(G289:G295)</f>
        <v>2945</v>
      </c>
      <c r="H288" s="612">
        <v>0</v>
      </c>
    </row>
    <row r="289" spans="1:8" ht="12.75">
      <c r="A289" s="114"/>
      <c r="B289" s="1015" t="s">
        <v>172</v>
      </c>
      <c r="C289" s="1016"/>
      <c r="D289" s="1016"/>
      <c r="E289" s="1017"/>
      <c r="F289" s="315">
        <v>0</v>
      </c>
      <c r="G289" s="315">
        <v>205</v>
      </c>
      <c r="H289" s="343">
        <v>0</v>
      </c>
    </row>
    <row r="290" spans="1:8" ht="12.75">
      <c r="A290" s="114"/>
      <c r="B290" s="1015" t="s">
        <v>185</v>
      </c>
      <c r="C290" s="1016"/>
      <c r="D290" s="1016"/>
      <c r="E290" s="1017"/>
      <c r="F290" s="315">
        <v>0</v>
      </c>
      <c r="G290" s="315">
        <v>52</v>
      </c>
      <c r="H290" s="343">
        <v>0</v>
      </c>
    </row>
    <row r="291" spans="1:8" ht="12.75">
      <c r="A291" s="114"/>
      <c r="B291" s="1015" t="s">
        <v>186</v>
      </c>
      <c r="C291" s="1016"/>
      <c r="D291" s="1016"/>
      <c r="E291" s="1017"/>
      <c r="F291" s="315">
        <v>0</v>
      </c>
      <c r="G291" s="315">
        <v>2688</v>
      </c>
      <c r="H291" s="343">
        <v>0</v>
      </c>
    </row>
    <row r="292" spans="1:8" ht="12.75">
      <c r="A292" s="112"/>
      <c r="B292" s="1015" t="s">
        <v>188</v>
      </c>
      <c r="C292" s="1016"/>
      <c r="D292" s="1016"/>
      <c r="E292" s="1017"/>
      <c r="F292" s="315">
        <v>0</v>
      </c>
      <c r="G292" s="315">
        <v>0</v>
      </c>
      <c r="H292" s="343">
        <v>0</v>
      </c>
    </row>
    <row r="293" spans="1:8" ht="12.75">
      <c r="A293" s="114"/>
      <c r="B293" s="1015" t="s">
        <v>189</v>
      </c>
      <c r="C293" s="1016"/>
      <c r="D293" s="1016"/>
      <c r="E293" s="1017"/>
      <c r="F293" s="315">
        <v>0</v>
      </c>
      <c r="G293" s="315">
        <v>0</v>
      </c>
      <c r="H293" s="343">
        <v>0</v>
      </c>
    </row>
    <row r="294" spans="1:8" ht="12.75">
      <c r="A294" s="114"/>
      <c r="B294" s="1015" t="s">
        <v>190</v>
      </c>
      <c r="C294" s="1016"/>
      <c r="D294" s="1016"/>
      <c r="E294" s="1017"/>
      <c r="F294" s="315">
        <v>0</v>
      </c>
      <c r="G294" s="315">
        <v>0</v>
      </c>
      <c r="H294" s="343">
        <v>0</v>
      </c>
    </row>
    <row r="295" spans="1:8" ht="12.75">
      <c r="A295" s="114"/>
      <c r="B295" s="1015" t="s">
        <v>191</v>
      </c>
      <c r="C295" s="1016"/>
      <c r="D295" s="1016"/>
      <c r="E295" s="1017"/>
      <c r="F295" s="314">
        <v>0</v>
      </c>
      <c r="G295" s="314">
        <v>0</v>
      </c>
      <c r="H295" s="343">
        <v>0</v>
      </c>
    </row>
    <row r="296" spans="1:8" ht="12.75">
      <c r="A296" s="114"/>
      <c r="B296" s="1015" t="s">
        <v>656</v>
      </c>
      <c r="C296" s="1016"/>
      <c r="D296" s="1016"/>
      <c r="E296" s="1017"/>
      <c r="F296" s="321">
        <v>0</v>
      </c>
      <c r="G296" s="321">
        <v>1</v>
      </c>
      <c r="H296" s="343">
        <v>0</v>
      </c>
    </row>
    <row r="297" spans="1:8" ht="12.75">
      <c r="A297" s="114"/>
      <c r="B297" s="1018"/>
      <c r="C297" s="1019"/>
      <c r="D297" s="1019"/>
      <c r="E297" s="1020"/>
      <c r="F297" s="313"/>
      <c r="G297" s="313"/>
      <c r="H297" s="427"/>
    </row>
    <row r="298" spans="1:8" ht="12.75">
      <c r="A298" s="114" t="s">
        <v>210</v>
      </c>
      <c r="B298" s="1011" t="s">
        <v>657</v>
      </c>
      <c r="C298" s="1021"/>
      <c r="D298" s="1021"/>
      <c r="E298" s="1022"/>
      <c r="F298" s="312"/>
      <c r="G298" s="312"/>
      <c r="H298" s="343"/>
    </row>
    <row r="299" spans="1:8" ht="12.75">
      <c r="A299" s="114"/>
      <c r="B299" s="1018" t="s">
        <v>132</v>
      </c>
      <c r="C299" s="1019"/>
      <c r="D299" s="1019"/>
      <c r="E299" s="1020"/>
      <c r="F299" s="313">
        <f>SUM(F300:F302)</f>
        <v>0</v>
      </c>
      <c r="G299" s="313">
        <f>SUM(G300:G302)</f>
        <v>1206</v>
      </c>
      <c r="H299" s="427">
        <v>0</v>
      </c>
    </row>
    <row r="300" spans="1:8" ht="12.75">
      <c r="A300" s="114"/>
      <c r="B300" s="1015" t="s">
        <v>193</v>
      </c>
      <c r="C300" s="1016"/>
      <c r="D300" s="1016"/>
      <c r="E300" s="1017"/>
      <c r="F300" s="315">
        <v>0</v>
      </c>
      <c r="G300" s="315">
        <v>813</v>
      </c>
      <c r="H300" s="343">
        <v>0</v>
      </c>
    </row>
    <row r="301" spans="1:8" ht="12.75">
      <c r="A301" s="114"/>
      <c r="B301" s="1015" t="s">
        <v>553</v>
      </c>
      <c r="C301" s="674"/>
      <c r="D301" s="674"/>
      <c r="E301" s="675"/>
      <c r="F301" s="315">
        <v>0</v>
      </c>
      <c r="G301" s="315">
        <v>0</v>
      </c>
      <c r="H301" s="343">
        <v>0</v>
      </c>
    </row>
    <row r="302" spans="1:8" ht="12.75">
      <c r="A302" s="114"/>
      <c r="B302" s="1015" t="s">
        <v>194</v>
      </c>
      <c r="C302" s="1016"/>
      <c r="D302" s="1016"/>
      <c r="E302" s="1017"/>
      <c r="F302" s="314">
        <v>0</v>
      </c>
      <c r="G302" s="314">
        <v>393</v>
      </c>
      <c r="H302" s="343">
        <v>0</v>
      </c>
    </row>
    <row r="303" spans="1:8" ht="12.75">
      <c r="A303" s="114"/>
      <c r="B303" s="1018" t="s">
        <v>133</v>
      </c>
      <c r="C303" s="1019"/>
      <c r="D303" s="1019"/>
      <c r="E303" s="1020"/>
      <c r="F303" s="313">
        <f>SUM(F304:F310)</f>
        <v>0</v>
      </c>
      <c r="G303" s="313">
        <f>SUM(G304:G310)</f>
        <v>1206</v>
      </c>
      <c r="H303" s="427">
        <v>0</v>
      </c>
    </row>
    <row r="304" spans="1:8" ht="12.75">
      <c r="A304" s="114"/>
      <c r="B304" s="1015" t="s">
        <v>172</v>
      </c>
      <c r="C304" s="1016"/>
      <c r="D304" s="1016"/>
      <c r="E304" s="1017"/>
      <c r="F304" s="315">
        <v>0</v>
      </c>
      <c r="G304" s="315">
        <v>0</v>
      </c>
      <c r="H304" s="343">
        <v>0</v>
      </c>
    </row>
    <row r="305" spans="1:8" ht="12.75">
      <c r="A305" s="114"/>
      <c r="B305" s="1015" t="s">
        <v>185</v>
      </c>
      <c r="C305" s="1016"/>
      <c r="D305" s="1016"/>
      <c r="E305" s="1017"/>
      <c r="F305" s="315">
        <v>0</v>
      </c>
      <c r="G305" s="315">
        <v>0</v>
      </c>
      <c r="H305" s="343">
        <v>0</v>
      </c>
    </row>
    <row r="306" spans="1:8" ht="12.75">
      <c r="A306" s="114"/>
      <c r="B306" s="1015" t="s">
        <v>186</v>
      </c>
      <c r="C306" s="1016"/>
      <c r="D306" s="1016"/>
      <c r="E306" s="1017"/>
      <c r="F306" s="315">
        <v>0</v>
      </c>
      <c r="G306" s="315">
        <v>1206</v>
      </c>
      <c r="H306" s="343">
        <v>0</v>
      </c>
    </row>
    <row r="307" spans="1:8" ht="12.75">
      <c r="A307" s="114"/>
      <c r="B307" s="1015" t="s">
        <v>188</v>
      </c>
      <c r="C307" s="1016"/>
      <c r="D307" s="1016"/>
      <c r="E307" s="1017"/>
      <c r="F307" s="315">
        <v>0</v>
      </c>
      <c r="G307" s="315">
        <v>0</v>
      </c>
      <c r="H307" s="343">
        <v>0</v>
      </c>
    </row>
    <row r="308" spans="1:8" ht="12.75">
      <c r="A308" s="114"/>
      <c r="B308" s="1015" t="s">
        <v>189</v>
      </c>
      <c r="C308" s="1016"/>
      <c r="D308" s="1016"/>
      <c r="E308" s="1017"/>
      <c r="F308" s="315">
        <v>0</v>
      </c>
      <c r="G308" s="315">
        <v>0</v>
      </c>
      <c r="H308" s="343">
        <v>0</v>
      </c>
    </row>
    <row r="309" spans="1:8" ht="12.75">
      <c r="A309" s="114"/>
      <c r="B309" s="1015" t="s">
        <v>190</v>
      </c>
      <c r="C309" s="1016"/>
      <c r="D309" s="1016"/>
      <c r="E309" s="1017"/>
      <c r="F309" s="315">
        <v>0</v>
      </c>
      <c r="G309" s="315">
        <v>0</v>
      </c>
      <c r="H309" s="343">
        <v>0</v>
      </c>
    </row>
    <row r="310" spans="1:8" ht="12.75">
      <c r="A310" s="114"/>
      <c r="B310" s="1015" t="s">
        <v>191</v>
      </c>
      <c r="C310" s="1016"/>
      <c r="D310" s="1016"/>
      <c r="E310" s="1017"/>
      <c r="F310" s="314">
        <v>0</v>
      </c>
      <c r="G310" s="314">
        <v>0</v>
      </c>
      <c r="H310" s="343">
        <v>0</v>
      </c>
    </row>
    <row r="311" spans="1:8" ht="12.75">
      <c r="A311" s="114"/>
      <c r="B311" s="1015" t="s">
        <v>192</v>
      </c>
      <c r="C311" s="1016"/>
      <c r="D311" s="1016"/>
      <c r="E311" s="1017"/>
      <c r="F311" s="321">
        <v>0</v>
      </c>
      <c r="G311" s="321">
        <v>0</v>
      </c>
      <c r="H311" s="343">
        <v>0</v>
      </c>
    </row>
    <row r="312" spans="1:8" ht="12.75">
      <c r="A312" s="114"/>
      <c r="B312" s="1024"/>
      <c r="C312" s="868"/>
      <c r="D312" s="868"/>
      <c r="E312" s="869"/>
      <c r="F312" s="317"/>
      <c r="G312" s="317"/>
      <c r="H312" s="343"/>
    </row>
    <row r="313" spans="1:8" ht="12.75">
      <c r="A313" s="114"/>
      <c r="B313" s="1011"/>
      <c r="C313" s="1021"/>
      <c r="D313" s="1021"/>
      <c r="E313" s="1022"/>
      <c r="F313" s="312"/>
      <c r="G313" s="312"/>
      <c r="H313" s="343"/>
    </row>
    <row r="314" spans="1:8" ht="12.75">
      <c r="A314" s="114"/>
      <c r="B314" s="1018"/>
      <c r="C314" s="1019"/>
      <c r="D314" s="1019"/>
      <c r="E314" s="1020"/>
      <c r="F314" s="313"/>
      <c r="G314" s="313"/>
      <c r="H314" s="427"/>
    </row>
    <row r="315" spans="1:8" ht="12.75">
      <c r="A315" s="114"/>
      <c r="B315" s="1015"/>
      <c r="C315" s="1016"/>
      <c r="D315" s="1016"/>
      <c r="E315" s="1017"/>
      <c r="F315" s="314"/>
      <c r="G315" s="314"/>
      <c r="H315" s="343"/>
    </row>
    <row r="316" spans="1:8" ht="12.75">
      <c r="A316" s="114"/>
      <c r="B316" s="1015"/>
      <c r="C316" s="1016"/>
      <c r="D316" s="1016"/>
      <c r="E316" s="1017"/>
      <c r="F316" s="314"/>
      <c r="G316" s="314"/>
      <c r="H316" s="343"/>
    </row>
    <row r="317" spans="1:8" ht="12.75">
      <c r="A317" s="114"/>
      <c r="B317" s="1015"/>
      <c r="C317" s="1016"/>
      <c r="D317" s="1016"/>
      <c r="E317" s="1017"/>
      <c r="F317" s="314"/>
      <c r="G317" s="314"/>
      <c r="H317" s="343"/>
    </row>
    <row r="318" spans="1:8" ht="13.5" thickBot="1">
      <c r="A318" s="434"/>
      <c r="B318" s="1012"/>
      <c r="C318" s="1013"/>
      <c r="D318" s="1013"/>
      <c r="E318" s="1014"/>
      <c r="F318" s="318"/>
      <c r="G318" s="318"/>
      <c r="H318" s="344"/>
    </row>
    <row r="319" spans="1:7" ht="13.5" thickTop="1">
      <c r="A319" s="329"/>
      <c r="F319" s="319"/>
      <c r="G319" s="319"/>
    </row>
    <row r="320" spans="1:7" ht="12.75">
      <c r="A320" s="329"/>
      <c r="F320" s="319"/>
      <c r="G320" s="319"/>
    </row>
    <row r="321" spans="6:7" ht="12" customHeight="1">
      <c r="F321" s="319"/>
      <c r="G321" s="319"/>
    </row>
    <row r="322" spans="1:8" ht="12.75">
      <c r="A322" s="329"/>
      <c r="B322" s="113"/>
      <c r="C322" s="113"/>
      <c r="D322" s="113"/>
      <c r="E322" s="113"/>
      <c r="F322" s="337"/>
      <c r="G322" s="1028" t="s">
        <v>493</v>
      </c>
      <c r="H322" s="1029"/>
    </row>
    <row r="323" spans="1:8" ht="13.5" thickBot="1">
      <c r="A323" s="329"/>
      <c r="B323" s="341"/>
      <c r="C323" s="341"/>
      <c r="D323" s="341"/>
      <c r="E323" s="341"/>
      <c r="F323" s="335"/>
      <c r="G323" s="335"/>
      <c r="H323" s="336"/>
    </row>
    <row r="324" spans="1:8" ht="13.5" thickTop="1">
      <c r="A324" s="330"/>
      <c r="B324" s="1025"/>
      <c r="C324" s="1026"/>
      <c r="D324" s="1026"/>
      <c r="E324" s="1027"/>
      <c r="F324" s="312"/>
      <c r="G324" s="312"/>
      <c r="H324" s="343"/>
    </row>
    <row r="325" spans="1:8" ht="12.75">
      <c r="A325" s="114" t="s">
        <v>212</v>
      </c>
      <c r="B325" s="1011" t="s">
        <v>658</v>
      </c>
      <c r="C325" s="1021"/>
      <c r="D325" s="1021"/>
      <c r="E325" s="1022"/>
      <c r="F325" s="312"/>
      <c r="G325" s="312"/>
      <c r="H325" s="343"/>
    </row>
    <row r="326" spans="1:8" ht="12.75">
      <c r="A326" s="114"/>
      <c r="B326" s="1018" t="s">
        <v>132</v>
      </c>
      <c r="C326" s="1019"/>
      <c r="D326" s="1019"/>
      <c r="E326" s="1020"/>
      <c r="F326" s="313">
        <f>SUM(F327:F329)</f>
        <v>0</v>
      </c>
      <c r="G326" s="313">
        <f>SUM(G327:G329)</f>
        <v>245</v>
      </c>
      <c r="H326" s="427">
        <v>0</v>
      </c>
    </row>
    <row r="327" spans="1:8" ht="12.75">
      <c r="A327" s="114"/>
      <c r="B327" s="1015" t="s">
        <v>193</v>
      </c>
      <c r="C327" s="1016"/>
      <c r="D327" s="1016"/>
      <c r="E327" s="1017"/>
      <c r="F327" s="315">
        <v>0</v>
      </c>
      <c r="G327" s="315">
        <v>125</v>
      </c>
      <c r="H327" s="343">
        <v>0</v>
      </c>
    </row>
    <row r="328" spans="1:8" ht="12.75">
      <c r="A328" s="114"/>
      <c r="B328" s="1015" t="s">
        <v>553</v>
      </c>
      <c r="C328" s="674"/>
      <c r="D328" s="674"/>
      <c r="E328" s="675"/>
      <c r="F328" s="315">
        <v>0</v>
      </c>
      <c r="G328" s="315">
        <v>0</v>
      </c>
      <c r="H328" s="343">
        <v>0</v>
      </c>
    </row>
    <row r="329" spans="1:8" ht="12.75">
      <c r="A329" s="114"/>
      <c r="B329" s="1015" t="s">
        <v>194</v>
      </c>
      <c r="C329" s="1016"/>
      <c r="D329" s="1016"/>
      <c r="E329" s="1017"/>
      <c r="F329" s="314">
        <v>0</v>
      </c>
      <c r="G329" s="314">
        <v>120</v>
      </c>
      <c r="H329" s="343">
        <v>0</v>
      </c>
    </row>
    <row r="330" spans="1:8" ht="12.75">
      <c r="A330" s="114"/>
      <c r="B330" s="1018" t="s">
        <v>133</v>
      </c>
      <c r="C330" s="1019"/>
      <c r="D330" s="1019"/>
      <c r="E330" s="1020"/>
      <c r="F330" s="313">
        <f>SUM(F331:F337)</f>
        <v>0</v>
      </c>
      <c r="G330" s="313">
        <f>SUM(G331:G337)</f>
        <v>245</v>
      </c>
      <c r="H330" s="427">
        <v>0</v>
      </c>
    </row>
    <row r="331" spans="1:8" ht="12.75">
      <c r="A331" s="114"/>
      <c r="B331" s="1015" t="s">
        <v>172</v>
      </c>
      <c r="C331" s="1016"/>
      <c r="D331" s="1016"/>
      <c r="E331" s="1017"/>
      <c r="F331" s="315">
        <v>0</v>
      </c>
      <c r="G331" s="315">
        <v>0</v>
      </c>
      <c r="H331" s="343">
        <v>0</v>
      </c>
    </row>
    <row r="332" spans="1:8" ht="12.75">
      <c r="A332" s="114"/>
      <c r="B332" s="1015" t="s">
        <v>185</v>
      </c>
      <c r="C332" s="1016"/>
      <c r="D332" s="1016"/>
      <c r="E332" s="1017"/>
      <c r="F332" s="315">
        <v>0</v>
      </c>
      <c r="G332" s="315">
        <v>0</v>
      </c>
      <c r="H332" s="343">
        <v>0</v>
      </c>
    </row>
    <row r="333" spans="1:8" ht="12.75">
      <c r="A333" s="114"/>
      <c r="B333" s="1015" t="s">
        <v>186</v>
      </c>
      <c r="C333" s="1016"/>
      <c r="D333" s="1016"/>
      <c r="E333" s="1017"/>
      <c r="F333" s="315">
        <v>0</v>
      </c>
      <c r="G333" s="315">
        <v>245</v>
      </c>
      <c r="H333" s="343">
        <v>0</v>
      </c>
    </row>
    <row r="334" spans="1:8" ht="12.75">
      <c r="A334" s="114"/>
      <c r="B334" s="1015" t="s">
        <v>188</v>
      </c>
      <c r="C334" s="1016"/>
      <c r="D334" s="1016"/>
      <c r="E334" s="1017"/>
      <c r="F334" s="315">
        <v>0</v>
      </c>
      <c r="G334" s="315">
        <v>0</v>
      </c>
      <c r="H334" s="343">
        <v>0</v>
      </c>
    </row>
    <row r="335" spans="1:8" ht="12.75">
      <c r="A335" s="114"/>
      <c r="B335" s="1015" t="s">
        <v>189</v>
      </c>
      <c r="C335" s="1016"/>
      <c r="D335" s="1016"/>
      <c r="E335" s="1017"/>
      <c r="F335" s="315">
        <v>0</v>
      </c>
      <c r="G335" s="315">
        <v>0</v>
      </c>
      <c r="H335" s="343">
        <v>0</v>
      </c>
    </row>
    <row r="336" spans="1:8" ht="12.75">
      <c r="A336" s="114"/>
      <c r="B336" s="1015" t="s">
        <v>190</v>
      </c>
      <c r="C336" s="1016"/>
      <c r="D336" s="1016"/>
      <c r="E336" s="1017"/>
      <c r="F336" s="315">
        <v>0</v>
      </c>
      <c r="G336" s="315">
        <v>0</v>
      </c>
      <c r="H336" s="343">
        <v>0</v>
      </c>
    </row>
    <row r="337" spans="1:8" ht="12.75">
      <c r="A337" s="114"/>
      <c r="B337" s="1015" t="s">
        <v>191</v>
      </c>
      <c r="C337" s="1016"/>
      <c r="D337" s="1016"/>
      <c r="E337" s="1017"/>
      <c r="F337" s="314">
        <v>0</v>
      </c>
      <c r="G337" s="314">
        <v>0</v>
      </c>
      <c r="H337" s="343">
        <v>0</v>
      </c>
    </row>
    <row r="338" spans="1:8" ht="12.75">
      <c r="A338" s="114"/>
      <c r="B338" s="1015" t="s">
        <v>192</v>
      </c>
      <c r="C338" s="1016"/>
      <c r="D338" s="1016"/>
      <c r="E338" s="1017"/>
      <c r="F338" s="321">
        <v>0</v>
      </c>
      <c r="G338" s="321">
        <v>0</v>
      </c>
      <c r="H338" s="343">
        <v>0</v>
      </c>
    </row>
    <row r="339" spans="1:8" ht="12.75">
      <c r="A339" s="114"/>
      <c r="B339" s="1024"/>
      <c r="C339" s="868"/>
      <c r="D339" s="868"/>
      <c r="E339" s="869"/>
      <c r="F339" s="317"/>
      <c r="G339" s="317"/>
      <c r="H339" s="343"/>
    </row>
    <row r="340" spans="1:8" ht="12.75">
      <c r="A340" s="114" t="s">
        <v>214</v>
      </c>
      <c r="B340" s="1011" t="s">
        <v>659</v>
      </c>
      <c r="C340" s="1021"/>
      <c r="D340" s="1021"/>
      <c r="E340" s="1022"/>
      <c r="F340" s="312"/>
      <c r="G340" s="312"/>
      <c r="H340" s="343"/>
    </row>
    <row r="341" spans="1:8" ht="12.75">
      <c r="A341" s="114"/>
      <c r="B341" s="1018" t="s">
        <v>132</v>
      </c>
      <c r="C341" s="1019"/>
      <c r="D341" s="1019"/>
      <c r="E341" s="1020"/>
      <c r="F341" s="313">
        <f>SUM(F342:F344)</f>
        <v>0</v>
      </c>
      <c r="G341" s="313">
        <f>SUM(G342:G344)</f>
        <v>20011</v>
      </c>
      <c r="H341" s="427">
        <v>0</v>
      </c>
    </row>
    <row r="342" spans="1:8" ht="12.75">
      <c r="A342" s="114"/>
      <c r="B342" s="1015" t="s">
        <v>193</v>
      </c>
      <c r="C342" s="1016"/>
      <c r="D342" s="1016"/>
      <c r="E342" s="1017"/>
      <c r="F342" s="315">
        <v>0</v>
      </c>
      <c r="G342" s="315">
        <v>0</v>
      </c>
      <c r="H342" s="343">
        <v>0</v>
      </c>
    </row>
    <row r="343" spans="1:8" ht="12.75">
      <c r="A343" s="114"/>
      <c r="B343" s="1015" t="s">
        <v>553</v>
      </c>
      <c r="C343" s="674"/>
      <c r="D343" s="674"/>
      <c r="E343" s="675"/>
      <c r="F343" s="315">
        <v>0</v>
      </c>
      <c r="G343" s="315">
        <v>0</v>
      </c>
      <c r="H343" s="343">
        <v>0</v>
      </c>
    </row>
    <row r="344" spans="1:8" ht="12.75">
      <c r="A344" s="114"/>
      <c r="B344" s="1015" t="s">
        <v>194</v>
      </c>
      <c r="C344" s="1016"/>
      <c r="D344" s="1016"/>
      <c r="E344" s="1017"/>
      <c r="F344" s="314">
        <v>0</v>
      </c>
      <c r="G344" s="314">
        <v>20011</v>
      </c>
      <c r="H344" s="343">
        <v>0</v>
      </c>
    </row>
    <row r="345" spans="1:8" ht="12.75">
      <c r="A345" s="114"/>
      <c r="B345" s="1018" t="s">
        <v>133</v>
      </c>
      <c r="C345" s="1019"/>
      <c r="D345" s="1019"/>
      <c r="E345" s="1020"/>
      <c r="F345" s="313">
        <f>SUM(F346:F352)</f>
        <v>0</v>
      </c>
      <c r="G345" s="313">
        <f>SUM(G346:G352)</f>
        <v>20011</v>
      </c>
      <c r="H345" s="427">
        <v>0</v>
      </c>
    </row>
    <row r="346" spans="1:8" ht="12.75">
      <c r="A346" s="114"/>
      <c r="B346" s="1015" t="s">
        <v>172</v>
      </c>
      <c r="C346" s="1016"/>
      <c r="D346" s="1016"/>
      <c r="E346" s="1017"/>
      <c r="F346" s="315">
        <v>0</v>
      </c>
      <c r="G346" s="315">
        <v>17190</v>
      </c>
      <c r="H346" s="343">
        <v>0</v>
      </c>
    </row>
    <row r="347" spans="1:8" ht="12.75">
      <c r="A347" s="114"/>
      <c r="B347" s="1015" t="s">
        <v>185</v>
      </c>
      <c r="C347" s="1016"/>
      <c r="D347" s="1016"/>
      <c r="E347" s="1017"/>
      <c r="F347" s="315">
        <v>0</v>
      </c>
      <c r="G347" s="315">
        <v>2321</v>
      </c>
      <c r="H347" s="343">
        <v>0</v>
      </c>
    </row>
    <row r="348" spans="1:8" ht="12.75">
      <c r="A348" s="114"/>
      <c r="B348" s="1015" t="s">
        <v>186</v>
      </c>
      <c r="C348" s="1016"/>
      <c r="D348" s="1016"/>
      <c r="E348" s="1017"/>
      <c r="F348" s="315">
        <v>0</v>
      </c>
      <c r="G348" s="315">
        <v>500</v>
      </c>
      <c r="H348" s="343">
        <v>0</v>
      </c>
    </row>
    <row r="349" spans="1:8" ht="12.75">
      <c r="A349" s="114"/>
      <c r="B349" s="1015" t="s">
        <v>188</v>
      </c>
      <c r="C349" s="1016"/>
      <c r="D349" s="1016"/>
      <c r="E349" s="1017"/>
      <c r="F349" s="315">
        <v>0</v>
      </c>
      <c r="G349" s="315">
        <v>0</v>
      </c>
      <c r="H349" s="343">
        <v>0</v>
      </c>
    </row>
    <row r="350" spans="1:8" ht="12.75">
      <c r="A350" s="114"/>
      <c r="B350" s="1015" t="s">
        <v>189</v>
      </c>
      <c r="C350" s="1016"/>
      <c r="D350" s="1016"/>
      <c r="E350" s="1017"/>
      <c r="F350" s="315">
        <v>0</v>
      </c>
      <c r="G350" s="315">
        <v>0</v>
      </c>
      <c r="H350" s="343">
        <v>0</v>
      </c>
    </row>
    <row r="351" spans="1:8" ht="12.75">
      <c r="A351" s="114"/>
      <c r="B351" s="1015" t="s">
        <v>190</v>
      </c>
      <c r="C351" s="1016"/>
      <c r="D351" s="1016"/>
      <c r="E351" s="1017"/>
      <c r="F351" s="315">
        <v>0</v>
      </c>
      <c r="G351" s="315">
        <v>0</v>
      </c>
      <c r="H351" s="343">
        <v>0</v>
      </c>
    </row>
    <row r="352" spans="1:8" ht="12.75">
      <c r="A352" s="114"/>
      <c r="B352" s="1015" t="s">
        <v>191</v>
      </c>
      <c r="C352" s="1016"/>
      <c r="D352" s="1016"/>
      <c r="E352" s="1017"/>
      <c r="F352" s="314">
        <v>0</v>
      </c>
      <c r="G352" s="314">
        <v>0</v>
      </c>
      <c r="H352" s="343">
        <v>0</v>
      </c>
    </row>
    <row r="353" spans="1:8" ht="12.75">
      <c r="A353" s="114"/>
      <c r="B353" s="1015" t="s">
        <v>27</v>
      </c>
      <c r="C353" s="1016"/>
      <c r="D353" s="1016"/>
      <c r="E353" s="1017"/>
      <c r="F353" s="321"/>
      <c r="G353" s="321"/>
      <c r="H353" s="343"/>
    </row>
    <row r="354" spans="1:8" ht="12.75">
      <c r="A354" s="114"/>
      <c r="B354" s="1023" t="s">
        <v>660</v>
      </c>
      <c r="C354" s="674"/>
      <c r="D354" s="674"/>
      <c r="E354" s="675"/>
      <c r="F354" s="312">
        <v>0</v>
      </c>
      <c r="G354" s="312">
        <v>150</v>
      </c>
      <c r="H354" s="343">
        <v>0</v>
      </c>
    </row>
    <row r="355" spans="1:8" ht="12.75">
      <c r="A355" s="114"/>
      <c r="B355" s="1023" t="s">
        <v>661</v>
      </c>
      <c r="C355" s="674"/>
      <c r="D355" s="674"/>
      <c r="E355" s="675"/>
      <c r="F355" s="312">
        <v>0</v>
      </c>
      <c r="G355" s="312">
        <v>7</v>
      </c>
      <c r="H355" s="343">
        <v>0</v>
      </c>
    </row>
    <row r="356" spans="1:8" ht="12.75">
      <c r="A356" s="114"/>
      <c r="B356" s="1011"/>
      <c r="C356" s="674"/>
      <c r="D356" s="674"/>
      <c r="E356" s="675"/>
      <c r="F356" s="312"/>
      <c r="G356" s="312"/>
      <c r="H356" s="343"/>
    </row>
    <row r="357" spans="1:8" ht="12.75">
      <c r="A357" s="114" t="s">
        <v>215</v>
      </c>
      <c r="B357" s="1011" t="s">
        <v>662</v>
      </c>
      <c r="C357" s="1021"/>
      <c r="D357" s="1021"/>
      <c r="E357" s="1022"/>
      <c r="F357" s="312"/>
      <c r="G357" s="312"/>
      <c r="H357" s="343"/>
    </row>
    <row r="358" spans="1:8" ht="12.75">
      <c r="A358" s="114"/>
      <c r="B358" s="1018" t="s">
        <v>132</v>
      </c>
      <c r="C358" s="1019"/>
      <c r="D358" s="1019"/>
      <c r="E358" s="1020"/>
      <c r="F358" s="313">
        <f>SUM(F359:F361)</f>
        <v>1461</v>
      </c>
      <c r="G358" s="313">
        <f>SUM(G359:G361)</f>
        <v>1461</v>
      </c>
      <c r="H358" s="427">
        <v>0</v>
      </c>
    </row>
    <row r="359" spans="1:8" ht="12.75">
      <c r="A359" s="114"/>
      <c r="B359" s="1015" t="s">
        <v>193</v>
      </c>
      <c r="C359" s="1016"/>
      <c r="D359" s="1016"/>
      <c r="E359" s="1017"/>
      <c r="F359" s="315">
        <v>0</v>
      </c>
      <c r="G359" s="315">
        <v>0</v>
      </c>
      <c r="H359" s="343">
        <v>0</v>
      </c>
    </row>
    <row r="360" spans="1:8" ht="12.75">
      <c r="A360" s="114"/>
      <c r="B360" s="1015" t="s">
        <v>553</v>
      </c>
      <c r="C360" s="674"/>
      <c r="D360" s="674"/>
      <c r="E360" s="675"/>
      <c r="F360" s="315">
        <v>0</v>
      </c>
      <c r="G360" s="315">
        <v>0</v>
      </c>
      <c r="H360" s="343">
        <v>0</v>
      </c>
    </row>
    <row r="361" spans="1:8" ht="12.75">
      <c r="A361" s="114"/>
      <c r="B361" s="1015" t="s">
        <v>194</v>
      </c>
      <c r="C361" s="1016"/>
      <c r="D361" s="1016"/>
      <c r="E361" s="1017"/>
      <c r="F361" s="314">
        <v>1461</v>
      </c>
      <c r="G361" s="314">
        <v>1461</v>
      </c>
      <c r="H361" s="343">
        <v>0</v>
      </c>
    </row>
    <row r="362" spans="1:8" ht="12.75">
      <c r="A362" s="114"/>
      <c r="B362" s="1018" t="s">
        <v>133</v>
      </c>
      <c r="C362" s="1019"/>
      <c r="D362" s="1019"/>
      <c r="E362" s="1020"/>
      <c r="F362" s="313">
        <f>SUM(F363:F369)</f>
        <v>1461</v>
      </c>
      <c r="G362" s="313">
        <f>SUM(G363:G369)</f>
        <v>1461</v>
      </c>
      <c r="H362" s="427">
        <v>0</v>
      </c>
    </row>
    <row r="363" spans="1:8" ht="12.75">
      <c r="A363" s="114"/>
      <c r="B363" s="1015" t="s">
        <v>172</v>
      </c>
      <c r="C363" s="1016"/>
      <c r="D363" s="1016"/>
      <c r="E363" s="1017"/>
      <c r="F363" s="315">
        <v>0</v>
      </c>
      <c r="G363" s="315">
        <v>0</v>
      </c>
      <c r="H363" s="343">
        <v>0</v>
      </c>
    </row>
    <row r="364" spans="1:8" ht="12.75">
      <c r="A364" s="114"/>
      <c r="B364" s="1015" t="s">
        <v>185</v>
      </c>
      <c r="C364" s="1016"/>
      <c r="D364" s="1016"/>
      <c r="E364" s="1017"/>
      <c r="F364" s="315">
        <v>0</v>
      </c>
      <c r="G364" s="315">
        <v>0</v>
      </c>
      <c r="H364" s="343">
        <v>0</v>
      </c>
    </row>
    <row r="365" spans="1:8" ht="12.75">
      <c r="A365" s="114"/>
      <c r="B365" s="1015" t="s">
        <v>186</v>
      </c>
      <c r="C365" s="1016"/>
      <c r="D365" s="1016"/>
      <c r="E365" s="1017"/>
      <c r="F365" s="315">
        <v>1461</v>
      </c>
      <c r="G365" s="315">
        <v>1461</v>
      </c>
      <c r="H365" s="343">
        <v>0</v>
      </c>
    </row>
    <row r="366" spans="1:8" ht="12.75">
      <c r="A366" s="114"/>
      <c r="B366" s="1015" t="s">
        <v>188</v>
      </c>
      <c r="C366" s="1016"/>
      <c r="D366" s="1016"/>
      <c r="E366" s="1017"/>
      <c r="F366" s="315">
        <v>0</v>
      </c>
      <c r="G366" s="315">
        <v>0</v>
      </c>
      <c r="H366" s="343">
        <v>0</v>
      </c>
    </row>
    <row r="367" spans="1:8" ht="12.75">
      <c r="A367" s="114"/>
      <c r="B367" s="1015" t="s">
        <v>189</v>
      </c>
      <c r="C367" s="1016"/>
      <c r="D367" s="1016"/>
      <c r="E367" s="1017"/>
      <c r="F367" s="315">
        <v>0</v>
      </c>
      <c r="G367" s="315">
        <v>0</v>
      </c>
      <c r="H367" s="343">
        <v>0</v>
      </c>
    </row>
    <row r="368" spans="1:8" ht="12.75">
      <c r="A368" s="114"/>
      <c r="B368" s="1015" t="s">
        <v>190</v>
      </c>
      <c r="C368" s="1016"/>
      <c r="D368" s="1016"/>
      <c r="E368" s="1017"/>
      <c r="F368" s="315">
        <v>0</v>
      </c>
      <c r="G368" s="315">
        <v>0</v>
      </c>
      <c r="H368" s="343">
        <v>0</v>
      </c>
    </row>
    <row r="369" spans="1:8" ht="12.75">
      <c r="A369" s="114"/>
      <c r="B369" s="1015" t="s">
        <v>191</v>
      </c>
      <c r="C369" s="1016"/>
      <c r="D369" s="1016"/>
      <c r="E369" s="1017"/>
      <c r="F369" s="314">
        <v>0</v>
      </c>
      <c r="G369" s="314">
        <v>0</v>
      </c>
      <c r="H369" s="343">
        <v>0</v>
      </c>
    </row>
    <row r="370" spans="1:8" ht="12.75">
      <c r="A370" s="114"/>
      <c r="B370" s="1015" t="s">
        <v>192</v>
      </c>
      <c r="C370" s="1016"/>
      <c r="D370" s="1016"/>
      <c r="E370" s="1017"/>
      <c r="F370" s="321">
        <v>0</v>
      </c>
      <c r="G370" s="321">
        <v>0</v>
      </c>
      <c r="H370" s="343">
        <v>0</v>
      </c>
    </row>
    <row r="371" spans="1:8" ht="12.75">
      <c r="A371" s="114"/>
      <c r="B371" s="1011"/>
      <c r="C371" s="674"/>
      <c r="D371" s="674"/>
      <c r="E371" s="675"/>
      <c r="F371" s="312"/>
      <c r="G371" s="312"/>
      <c r="H371" s="343"/>
    </row>
    <row r="372" spans="1:8" ht="12.75">
      <c r="A372" s="114"/>
      <c r="B372" s="1011"/>
      <c r="C372" s="674"/>
      <c r="D372" s="674"/>
      <c r="E372" s="675"/>
      <c r="F372" s="312"/>
      <c r="G372" s="312"/>
      <c r="H372" s="343"/>
    </row>
    <row r="373" spans="1:8" ht="12.75">
      <c r="A373" s="114"/>
      <c r="B373" s="1011"/>
      <c r="C373" s="674"/>
      <c r="D373" s="674"/>
      <c r="E373" s="675"/>
      <c r="F373" s="312"/>
      <c r="G373" s="312"/>
      <c r="H373" s="343"/>
    </row>
    <row r="374" spans="1:8" ht="12.75">
      <c r="A374" s="114"/>
      <c r="B374" s="1011"/>
      <c r="C374" s="674"/>
      <c r="D374" s="674"/>
      <c r="E374" s="675"/>
      <c r="F374" s="312"/>
      <c r="G374" s="312"/>
      <c r="H374" s="343"/>
    </row>
    <row r="375" spans="1:8" ht="12.75">
      <c r="A375" s="114"/>
      <c r="B375" s="1011"/>
      <c r="C375" s="674"/>
      <c r="D375" s="674"/>
      <c r="E375" s="675"/>
      <c r="F375" s="312"/>
      <c r="G375" s="312"/>
      <c r="H375" s="343"/>
    </row>
    <row r="376" spans="1:8" ht="12.75">
      <c r="A376" s="114"/>
      <c r="B376" s="1011"/>
      <c r="C376" s="674"/>
      <c r="D376" s="674"/>
      <c r="E376" s="675"/>
      <c r="F376" s="312"/>
      <c r="G376" s="312"/>
      <c r="H376" s="343"/>
    </row>
    <row r="377" spans="1:8" ht="12.75">
      <c r="A377" s="114"/>
      <c r="B377" s="1011"/>
      <c r="C377" s="674"/>
      <c r="D377" s="674"/>
      <c r="E377" s="675"/>
      <c r="F377" s="312"/>
      <c r="G377" s="312"/>
      <c r="H377" s="343"/>
    </row>
    <row r="378" spans="1:8" ht="12.75">
      <c r="A378" s="114"/>
      <c r="B378" s="1011"/>
      <c r="C378" s="674"/>
      <c r="D378" s="674"/>
      <c r="E378" s="675"/>
      <c r="F378" s="312"/>
      <c r="G378" s="312"/>
      <c r="H378" s="343"/>
    </row>
    <row r="379" spans="1:8" ht="12.75">
      <c r="A379" s="114"/>
      <c r="B379" s="1011"/>
      <c r="C379" s="674"/>
      <c r="D379" s="674"/>
      <c r="E379" s="675"/>
      <c r="F379" s="312"/>
      <c r="G379" s="312"/>
      <c r="H379" s="343"/>
    </row>
    <row r="380" spans="1:8" ht="12.75">
      <c r="A380" s="114"/>
      <c r="B380" s="1011"/>
      <c r="C380" s="674"/>
      <c r="D380" s="674"/>
      <c r="E380" s="675"/>
      <c r="F380" s="312"/>
      <c r="G380" s="312"/>
      <c r="H380" s="343"/>
    </row>
    <row r="381" spans="1:8" ht="12.75">
      <c r="A381" s="114"/>
      <c r="B381" s="1011"/>
      <c r="C381" s="674"/>
      <c r="D381" s="674"/>
      <c r="E381" s="675"/>
      <c r="F381" s="312"/>
      <c r="G381" s="312"/>
      <c r="H381" s="343"/>
    </row>
    <row r="382" spans="1:8" ht="12.75">
      <c r="A382" s="114"/>
      <c r="B382" s="1011"/>
      <c r="C382" s="674"/>
      <c r="D382" s="674"/>
      <c r="E382" s="675"/>
      <c r="F382" s="312"/>
      <c r="G382" s="312"/>
      <c r="H382" s="343"/>
    </row>
    <row r="383" spans="1:8" ht="12.75">
      <c r="A383" s="114"/>
      <c r="B383" s="1011"/>
      <c r="C383" s="674"/>
      <c r="D383" s="674"/>
      <c r="E383" s="675"/>
      <c r="F383" s="312"/>
      <c r="G383" s="312"/>
      <c r="H383" s="343"/>
    </row>
    <row r="384" spans="1:8" ht="13.5" thickBot="1">
      <c r="A384" s="434"/>
      <c r="B384" s="1012"/>
      <c r="C384" s="1013"/>
      <c r="D384" s="1013"/>
      <c r="E384" s="1014"/>
      <c r="F384" s="318"/>
      <c r="G384" s="318"/>
      <c r="H384" s="344"/>
    </row>
    <row r="385" spans="1:7" ht="13.5" thickTop="1">
      <c r="A385" s="329"/>
      <c r="F385" s="319"/>
      <c r="G385" s="319"/>
    </row>
    <row r="387" spans="1:8" ht="12.75">
      <c r="A387" s="329"/>
      <c r="B387" s="113"/>
      <c r="C387" s="113"/>
      <c r="D387" s="113"/>
      <c r="E387" s="113"/>
      <c r="F387" s="337"/>
      <c r="G387" s="1028" t="s">
        <v>493</v>
      </c>
      <c r="H387" s="1029"/>
    </row>
    <row r="388" spans="1:8" ht="13.5" thickBot="1">
      <c r="A388" s="329"/>
      <c r="B388" s="341"/>
      <c r="C388" s="341"/>
      <c r="D388" s="341"/>
      <c r="E388" s="341"/>
      <c r="F388" s="335"/>
      <c r="G388" s="335"/>
      <c r="H388" s="336"/>
    </row>
    <row r="389" spans="1:8" ht="13.5" thickTop="1">
      <c r="A389" s="330"/>
      <c r="B389" s="1025"/>
      <c r="C389" s="1026"/>
      <c r="D389" s="1026"/>
      <c r="E389" s="1027"/>
      <c r="F389" s="312"/>
      <c r="G389" s="312"/>
      <c r="H389" s="343"/>
    </row>
    <row r="390" spans="1:8" ht="12.75">
      <c r="A390" s="114" t="s">
        <v>216</v>
      </c>
      <c r="B390" s="1011" t="s">
        <v>671</v>
      </c>
      <c r="C390" s="1021"/>
      <c r="D390" s="1021"/>
      <c r="E390" s="1022"/>
      <c r="F390" s="312"/>
      <c r="G390" s="312"/>
      <c r="H390" s="343"/>
    </row>
    <row r="391" spans="1:8" ht="12.75">
      <c r="A391" s="114"/>
      <c r="B391" s="1018" t="s">
        <v>132</v>
      </c>
      <c r="C391" s="1019"/>
      <c r="D391" s="1019"/>
      <c r="E391" s="1020"/>
      <c r="F391" s="313">
        <f>SUM(F392:F394)</f>
        <v>16301</v>
      </c>
      <c r="G391" s="313">
        <f>SUM(G392:G394)</f>
        <v>5305</v>
      </c>
      <c r="H391" s="427">
        <f>G391/F391*100</f>
        <v>32.54401570455801</v>
      </c>
    </row>
    <row r="392" spans="1:8" ht="12.75">
      <c r="A392" s="114"/>
      <c r="B392" s="1015" t="s">
        <v>193</v>
      </c>
      <c r="C392" s="1016"/>
      <c r="D392" s="1016"/>
      <c r="E392" s="1017"/>
      <c r="F392" s="315">
        <v>0</v>
      </c>
      <c r="G392" s="315">
        <v>0</v>
      </c>
      <c r="H392" s="485">
        <v>0</v>
      </c>
    </row>
    <row r="393" spans="1:8" ht="12.75">
      <c r="A393" s="114"/>
      <c r="B393" s="1015" t="s">
        <v>553</v>
      </c>
      <c r="C393" s="674"/>
      <c r="D393" s="674"/>
      <c r="E393" s="675"/>
      <c r="F393" s="315">
        <v>0</v>
      </c>
      <c r="G393" s="315">
        <v>0</v>
      </c>
      <c r="H393" s="485">
        <v>0</v>
      </c>
    </row>
    <row r="394" spans="1:8" ht="12.75">
      <c r="A394" s="114"/>
      <c r="B394" s="1015" t="s">
        <v>194</v>
      </c>
      <c r="C394" s="1016"/>
      <c r="D394" s="1016"/>
      <c r="E394" s="1017"/>
      <c r="F394" s="314">
        <v>16301</v>
      </c>
      <c r="G394" s="314">
        <v>5305</v>
      </c>
      <c r="H394" s="485">
        <f aca="true" t="shared" si="5" ref="H394:H403">G394/F394*100</f>
        <v>32.54401570455801</v>
      </c>
    </row>
    <row r="395" spans="1:8" ht="12.75">
      <c r="A395" s="114"/>
      <c r="B395" s="1018" t="s">
        <v>133</v>
      </c>
      <c r="C395" s="1019"/>
      <c r="D395" s="1019"/>
      <c r="E395" s="1020"/>
      <c r="F395" s="313">
        <f>SUM(F396:F402)</f>
        <v>16301</v>
      </c>
      <c r="G395" s="313">
        <f>SUM(G396:G402)</f>
        <v>5305</v>
      </c>
      <c r="H395" s="427">
        <f t="shared" si="5"/>
        <v>32.54401570455801</v>
      </c>
    </row>
    <row r="396" spans="1:8" ht="12.75">
      <c r="A396" s="114"/>
      <c r="B396" s="1015" t="s">
        <v>172</v>
      </c>
      <c r="C396" s="1016"/>
      <c r="D396" s="1016"/>
      <c r="E396" s="1017"/>
      <c r="F396" s="315">
        <v>11261</v>
      </c>
      <c r="G396" s="315">
        <v>3390</v>
      </c>
      <c r="H396" s="485">
        <f t="shared" si="5"/>
        <v>30.10389841044312</v>
      </c>
    </row>
    <row r="397" spans="1:8" ht="12.75">
      <c r="A397" s="114"/>
      <c r="B397" s="1015" t="s">
        <v>185</v>
      </c>
      <c r="C397" s="1016"/>
      <c r="D397" s="1016"/>
      <c r="E397" s="1017"/>
      <c r="F397" s="315">
        <v>3040</v>
      </c>
      <c r="G397" s="315">
        <v>915</v>
      </c>
      <c r="H397" s="485">
        <f t="shared" si="5"/>
        <v>30.098684210526315</v>
      </c>
    </row>
    <row r="398" spans="1:8" ht="12.75">
      <c r="A398" s="114"/>
      <c r="B398" s="1015" t="s">
        <v>186</v>
      </c>
      <c r="C398" s="1016"/>
      <c r="D398" s="1016"/>
      <c r="E398" s="1017"/>
      <c r="F398" s="315">
        <v>0</v>
      </c>
      <c r="G398" s="315">
        <v>0</v>
      </c>
      <c r="H398" s="485">
        <v>0</v>
      </c>
    </row>
    <row r="399" spans="1:8" ht="12.75">
      <c r="A399" s="114"/>
      <c r="B399" s="1015" t="s">
        <v>188</v>
      </c>
      <c r="C399" s="1016"/>
      <c r="D399" s="1016"/>
      <c r="E399" s="1017"/>
      <c r="F399" s="315">
        <v>0</v>
      </c>
      <c r="G399" s="315">
        <v>0</v>
      </c>
      <c r="H399" s="485">
        <v>0</v>
      </c>
    </row>
    <row r="400" spans="1:8" ht="12.75">
      <c r="A400" s="114"/>
      <c r="B400" s="1015" t="s">
        <v>189</v>
      </c>
      <c r="C400" s="1016"/>
      <c r="D400" s="1016"/>
      <c r="E400" s="1017"/>
      <c r="F400" s="315">
        <v>0</v>
      </c>
      <c r="G400" s="315">
        <v>0</v>
      </c>
      <c r="H400" s="485">
        <v>0</v>
      </c>
    </row>
    <row r="401" spans="1:8" ht="12.75">
      <c r="A401" s="114"/>
      <c r="B401" s="1015" t="s">
        <v>190</v>
      </c>
      <c r="C401" s="1016"/>
      <c r="D401" s="1016"/>
      <c r="E401" s="1017"/>
      <c r="F401" s="315">
        <v>0</v>
      </c>
      <c r="G401" s="315">
        <v>0</v>
      </c>
      <c r="H401" s="485">
        <v>0</v>
      </c>
    </row>
    <row r="402" spans="1:8" ht="12.75">
      <c r="A402" s="114"/>
      <c r="B402" s="1015" t="s">
        <v>672</v>
      </c>
      <c r="C402" s="1016"/>
      <c r="D402" s="1016"/>
      <c r="E402" s="1017"/>
      <c r="F402" s="314">
        <v>2000</v>
      </c>
      <c r="G402" s="314">
        <v>1000</v>
      </c>
      <c r="H402" s="485">
        <f t="shared" si="5"/>
        <v>50</v>
      </c>
    </row>
    <row r="403" spans="1:8" ht="12.75">
      <c r="A403" s="114"/>
      <c r="B403" s="1015" t="s">
        <v>677</v>
      </c>
      <c r="C403" s="1016"/>
      <c r="D403" s="1016"/>
      <c r="E403" s="1017"/>
      <c r="F403" s="321">
        <v>12</v>
      </c>
      <c r="G403" s="321">
        <v>7</v>
      </c>
      <c r="H403" s="485">
        <f t="shared" si="5"/>
        <v>58.333333333333336</v>
      </c>
    </row>
    <row r="404" spans="1:8" ht="12.75">
      <c r="A404" s="114"/>
      <c r="B404" s="1024"/>
      <c r="C404" s="868"/>
      <c r="D404" s="868"/>
      <c r="E404" s="869"/>
      <c r="F404" s="317"/>
      <c r="G404" s="317"/>
      <c r="H404" s="343"/>
    </row>
    <row r="405" spans="1:8" ht="12.75">
      <c r="A405" s="114" t="s">
        <v>219</v>
      </c>
      <c r="B405" s="1011" t="s">
        <v>673</v>
      </c>
      <c r="C405" s="1021"/>
      <c r="D405" s="1021"/>
      <c r="E405" s="1022"/>
      <c r="F405" s="312"/>
      <c r="G405" s="312"/>
      <c r="H405" s="343"/>
    </row>
    <row r="406" spans="1:8" ht="12.75">
      <c r="A406" s="114"/>
      <c r="B406" s="1018" t="s">
        <v>132</v>
      </c>
      <c r="C406" s="1019"/>
      <c r="D406" s="1019"/>
      <c r="E406" s="1020"/>
      <c r="F406" s="313">
        <f>SUM(F407:F409)</f>
        <v>13000</v>
      </c>
      <c r="G406" s="313">
        <f>SUM(G407:G409)</f>
        <v>9000</v>
      </c>
      <c r="H406" s="427">
        <f>G406/F406*100</f>
        <v>69.23076923076923</v>
      </c>
    </row>
    <row r="407" spans="1:8" ht="12.75">
      <c r="A407" s="114"/>
      <c r="B407" s="1015" t="s">
        <v>193</v>
      </c>
      <c r="C407" s="1016"/>
      <c r="D407" s="1016"/>
      <c r="E407" s="1017"/>
      <c r="F407" s="315">
        <v>0</v>
      </c>
      <c r="G407" s="315">
        <v>0</v>
      </c>
      <c r="H407" s="485">
        <v>0</v>
      </c>
    </row>
    <row r="408" spans="1:8" ht="12.75">
      <c r="A408" s="114"/>
      <c r="B408" s="1015" t="s">
        <v>553</v>
      </c>
      <c r="C408" s="674"/>
      <c r="D408" s="674"/>
      <c r="E408" s="675"/>
      <c r="F408" s="315">
        <v>0</v>
      </c>
      <c r="G408" s="315">
        <v>0</v>
      </c>
      <c r="H408" s="485">
        <v>0</v>
      </c>
    </row>
    <row r="409" spans="1:8" ht="12.75">
      <c r="A409" s="114"/>
      <c r="B409" s="1015" t="s">
        <v>194</v>
      </c>
      <c r="C409" s="1016"/>
      <c r="D409" s="1016"/>
      <c r="E409" s="1017"/>
      <c r="F409" s="314">
        <v>13000</v>
      </c>
      <c r="G409" s="314">
        <v>9000</v>
      </c>
      <c r="H409" s="485">
        <f>G409/F409*100</f>
        <v>69.23076923076923</v>
      </c>
    </row>
    <row r="410" spans="1:8" ht="12.75">
      <c r="A410" s="114"/>
      <c r="B410" s="1018" t="s">
        <v>133</v>
      </c>
      <c r="C410" s="1019"/>
      <c r="D410" s="1019"/>
      <c r="E410" s="1020"/>
      <c r="F410" s="313">
        <f>SUM(F411:F417)</f>
        <v>13000</v>
      </c>
      <c r="G410" s="313">
        <f>SUM(G411:G417)</f>
        <v>9000</v>
      </c>
      <c r="H410" s="427">
        <f>G410/F410*100</f>
        <v>69.23076923076923</v>
      </c>
    </row>
    <row r="411" spans="1:8" ht="12.75">
      <c r="A411" s="114"/>
      <c r="B411" s="1015" t="s">
        <v>172</v>
      </c>
      <c r="C411" s="1016"/>
      <c r="D411" s="1016"/>
      <c r="E411" s="1017"/>
      <c r="F411" s="315">
        <v>0</v>
      </c>
      <c r="G411" s="315">
        <v>0</v>
      </c>
      <c r="H411" s="485">
        <v>0</v>
      </c>
    </row>
    <row r="412" spans="1:8" ht="12.75">
      <c r="A412" s="114"/>
      <c r="B412" s="1015" t="s">
        <v>185</v>
      </c>
      <c r="C412" s="1016"/>
      <c r="D412" s="1016"/>
      <c r="E412" s="1017"/>
      <c r="F412" s="315">
        <v>0</v>
      </c>
      <c r="G412" s="315">
        <v>0</v>
      </c>
      <c r="H412" s="485">
        <v>0</v>
      </c>
    </row>
    <row r="413" spans="1:8" ht="12.75">
      <c r="A413" s="114"/>
      <c r="B413" s="1015" t="s">
        <v>186</v>
      </c>
      <c r="C413" s="1016"/>
      <c r="D413" s="1016"/>
      <c r="E413" s="1017"/>
      <c r="F413" s="315">
        <v>0</v>
      </c>
      <c r="G413" s="315">
        <v>0</v>
      </c>
      <c r="H413" s="485">
        <v>0</v>
      </c>
    </row>
    <row r="414" spans="1:8" ht="12.75">
      <c r="A414" s="114"/>
      <c r="B414" s="1015" t="s">
        <v>188</v>
      </c>
      <c r="C414" s="1016"/>
      <c r="D414" s="1016"/>
      <c r="E414" s="1017"/>
      <c r="F414" s="315">
        <v>0</v>
      </c>
      <c r="G414" s="315">
        <v>0</v>
      </c>
      <c r="H414" s="485">
        <v>0</v>
      </c>
    </row>
    <row r="415" spans="1:8" ht="12.75">
      <c r="A415" s="114"/>
      <c r="B415" s="1015" t="s">
        <v>189</v>
      </c>
      <c r="C415" s="1016"/>
      <c r="D415" s="1016"/>
      <c r="E415" s="1017"/>
      <c r="F415" s="315">
        <v>0</v>
      </c>
      <c r="G415" s="315">
        <v>0</v>
      </c>
      <c r="H415" s="485">
        <v>0</v>
      </c>
    </row>
    <row r="416" spans="1:8" ht="12.75">
      <c r="A416" s="114"/>
      <c r="B416" s="1015" t="s">
        <v>190</v>
      </c>
      <c r="C416" s="1016"/>
      <c r="D416" s="1016"/>
      <c r="E416" s="1017"/>
      <c r="F416" s="315">
        <v>0</v>
      </c>
      <c r="G416" s="315">
        <v>0</v>
      </c>
      <c r="H416" s="485">
        <v>0</v>
      </c>
    </row>
    <row r="417" spans="1:8" ht="12.75">
      <c r="A417" s="114"/>
      <c r="B417" s="1015" t="s">
        <v>191</v>
      </c>
      <c r="C417" s="1016"/>
      <c r="D417" s="1016"/>
      <c r="E417" s="1017"/>
      <c r="F417" s="314">
        <v>13000</v>
      </c>
      <c r="G417" s="314">
        <v>9000</v>
      </c>
      <c r="H417" s="485">
        <f>G417/F417*100</f>
        <v>69.23076923076923</v>
      </c>
    </row>
    <row r="418" spans="1:8" ht="12.75">
      <c r="A418" s="114"/>
      <c r="B418" s="1015" t="s">
        <v>27</v>
      </c>
      <c r="C418" s="1016"/>
      <c r="D418" s="1016"/>
      <c r="E418" s="1017"/>
      <c r="F418" s="321">
        <v>0</v>
      </c>
      <c r="G418" s="321">
        <v>0</v>
      </c>
      <c r="H418" s="485">
        <v>0</v>
      </c>
    </row>
    <row r="419" spans="1:8" ht="12.75">
      <c r="A419" s="114"/>
      <c r="B419" s="1023"/>
      <c r="C419" s="674"/>
      <c r="D419" s="674"/>
      <c r="E419" s="675"/>
      <c r="F419" s="312"/>
      <c r="G419" s="312"/>
      <c r="H419" s="485"/>
    </row>
    <row r="420" spans="1:8" ht="12.75">
      <c r="A420" s="114"/>
      <c r="B420" s="1023"/>
      <c r="C420" s="674"/>
      <c r="D420" s="674"/>
      <c r="E420" s="675"/>
      <c r="F420" s="312"/>
      <c r="G420" s="312"/>
      <c r="H420" s="485"/>
    </row>
    <row r="421" spans="1:8" ht="12.75">
      <c r="A421" s="114"/>
      <c r="B421" s="1011"/>
      <c r="C421" s="674"/>
      <c r="D421" s="674"/>
      <c r="E421" s="675"/>
      <c r="F421" s="312"/>
      <c r="G421" s="312"/>
      <c r="H421" s="485"/>
    </row>
    <row r="422" spans="1:8" ht="12.75">
      <c r="A422" s="114" t="s">
        <v>296</v>
      </c>
      <c r="B422" s="1011" t="s">
        <v>674</v>
      </c>
      <c r="C422" s="1021"/>
      <c r="D422" s="1021"/>
      <c r="E422" s="1022"/>
      <c r="F422" s="312"/>
      <c r="G422" s="312"/>
      <c r="H422" s="485"/>
    </row>
    <row r="423" spans="1:8" ht="12.75">
      <c r="A423" s="114"/>
      <c r="B423" s="1018" t="s">
        <v>132</v>
      </c>
      <c r="C423" s="1019"/>
      <c r="D423" s="1019"/>
      <c r="E423" s="1020"/>
      <c r="F423" s="313">
        <f>SUM(F424:F426)</f>
        <v>3000</v>
      </c>
      <c r="G423" s="313">
        <f>SUM(G424:G426)</f>
        <v>1000</v>
      </c>
      <c r="H423" s="427">
        <f>G423/F423*100</f>
        <v>33.33333333333333</v>
      </c>
    </row>
    <row r="424" spans="1:8" ht="12.75">
      <c r="A424" s="114"/>
      <c r="B424" s="1015" t="s">
        <v>193</v>
      </c>
      <c r="C424" s="1016"/>
      <c r="D424" s="1016"/>
      <c r="E424" s="1017"/>
      <c r="F424" s="315">
        <v>0</v>
      </c>
      <c r="G424" s="315">
        <v>0</v>
      </c>
      <c r="H424" s="485">
        <v>0</v>
      </c>
    </row>
    <row r="425" spans="1:8" ht="12.75">
      <c r="A425" s="114"/>
      <c r="B425" s="1015" t="s">
        <v>553</v>
      </c>
      <c r="C425" s="674"/>
      <c r="D425" s="674"/>
      <c r="E425" s="675"/>
      <c r="F425" s="315">
        <v>0</v>
      </c>
      <c r="G425" s="315">
        <v>0</v>
      </c>
      <c r="H425" s="485">
        <v>0</v>
      </c>
    </row>
    <row r="426" spans="1:8" ht="12.75">
      <c r="A426" s="114"/>
      <c r="B426" s="1015" t="s">
        <v>194</v>
      </c>
      <c r="C426" s="1016"/>
      <c r="D426" s="1016"/>
      <c r="E426" s="1017"/>
      <c r="F426" s="314">
        <v>3000</v>
      </c>
      <c r="G426" s="314">
        <v>1000</v>
      </c>
      <c r="H426" s="485">
        <f>G426/F426*100</f>
        <v>33.33333333333333</v>
      </c>
    </row>
    <row r="427" spans="1:8" ht="12.75">
      <c r="A427" s="114"/>
      <c r="B427" s="1018" t="s">
        <v>133</v>
      </c>
      <c r="C427" s="1019"/>
      <c r="D427" s="1019"/>
      <c r="E427" s="1020"/>
      <c r="F427" s="313">
        <f>SUM(F428:F434)</f>
        <v>3000</v>
      </c>
      <c r="G427" s="313">
        <f>SUM(G428:G434)</f>
        <v>1000</v>
      </c>
      <c r="H427" s="427">
        <f>G427/F427*100</f>
        <v>33.33333333333333</v>
      </c>
    </row>
    <row r="428" spans="1:8" ht="12.75">
      <c r="A428" s="114"/>
      <c r="B428" s="1015" t="s">
        <v>172</v>
      </c>
      <c r="C428" s="1016"/>
      <c r="D428" s="1016"/>
      <c r="E428" s="1017"/>
      <c r="F428" s="315">
        <v>0</v>
      </c>
      <c r="G428" s="315">
        <v>0</v>
      </c>
      <c r="H428" s="485">
        <v>0</v>
      </c>
    </row>
    <row r="429" spans="1:8" ht="12.75">
      <c r="A429" s="114"/>
      <c r="B429" s="1015" t="s">
        <v>185</v>
      </c>
      <c r="C429" s="1016"/>
      <c r="D429" s="1016"/>
      <c r="E429" s="1017"/>
      <c r="F429" s="315">
        <v>0</v>
      </c>
      <c r="G429" s="315">
        <v>0</v>
      </c>
      <c r="H429" s="485">
        <v>0</v>
      </c>
    </row>
    <row r="430" spans="1:8" ht="12.75">
      <c r="A430" s="114"/>
      <c r="B430" s="1015" t="s">
        <v>186</v>
      </c>
      <c r="C430" s="1016"/>
      <c r="D430" s="1016"/>
      <c r="E430" s="1017"/>
      <c r="F430" s="315">
        <v>0</v>
      </c>
      <c r="G430" s="315">
        <v>0</v>
      </c>
      <c r="H430" s="485">
        <v>0</v>
      </c>
    </row>
    <row r="431" spans="1:8" ht="12.75">
      <c r="A431" s="114"/>
      <c r="B431" s="1015" t="s">
        <v>188</v>
      </c>
      <c r="C431" s="1016"/>
      <c r="D431" s="1016"/>
      <c r="E431" s="1017"/>
      <c r="F431" s="315">
        <v>0</v>
      </c>
      <c r="G431" s="315">
        <v>0</v>
      </c>
      <c r="H431" s="485">
        <v>0</v>
      </c>
    </row>
    <row r="432" spans="1:8" ht="12.75">
      <c r="A432" s="114"/>
      <c r="B432" s="1015" t="s">
        <v>189</v>
      </c>
      <c r="C432" s="1016"/>
      <c r="D432" s="1016"/>
      <c r="E432" s="1017"/>
      <c r="F432" s="315">
        <v>0</v>
      </c>
      <c r="G432" s="315">
        <v>0</v>
      </c>
      <c r="H432" s="485">
        <v>0</v>
      </c>
    </row>
    <row r="433" spans="1:8" ht="12.75">
      <c r="A433" s="114"/>
      <c r="B433" s="1015" t="s">
        <v>190</v>
      </c>
      <c r="C433" s="1016"/>
      <c r="D433" s="1016"/>
      <c r="E433" s="1017"/>
      <c r="F433" s="315">
        <v>0</v>
      </c>
      <c r="G433" s="315">
        <v>0</v>
      </c>
      <c r="H433" s="485">
        <v>0</v>
      </c>
    </row>
    <row r="434" spans="1:8" ht="12.75">
      <c r="A434" s="114"/>
      <c r="B434" s="1015" t="s">
        <v>191</v>
      </c>
      <c r="C434" s="1016"/>
      <c r="D434" s="1016"/>
      <c r="E434" s="1017"/>
      <c r="F434" s="314">
        <v>3000</v>
      </c>
      <c r="G434" s="314">
        <v>1000</v>
      </c>
      <c r="H434" s="485">
        <f>G434/F434*100</f>
        <v>33.33333333333333</v>
      </c>
    </row>
    <row r="435" spans="1:8" ht="12.75">
      <c r="A435" s="114"/>
      <c r="B435" s="1015" t="s">
        <v>192</v>
      </c>
      <c r="C435" s="1016"/>
      <c r="D435" s="1016"/>
      <c r="E435" s="1017"/>
      <c r="F435" s="321">
        <v>0</v>
      </c>
      <c r="G435" s="321">
        <v>0</v>
      </c>
      <c r="H435" s="343">
        <v>0</v>
      </c>
    </row>
    <row r="436" spans="1:8" ht="12.75">
      <c r="A436" s="114"/>
      <c r="B436" s="1011"/>
      <c r="C436" s="674"/>
      <c r="D436" s="674"/>
      <c r="E436" s="675"/>
      <c r="F436" s="312"/>
      <c r="G436" s="312"/>
      <c r="H436" s="343"/>
    </row>
    <row r="437" spans="1:8" ht="12.75">
      <c r="A437" s="114"/>
      <c r="B437" s="1011"/>
      <c r="C437" s="674"/>
      <c r="D437" s="674"/>
      <c r="E437" s="675"/>
      <c r="F437" s="312"/>
      <c r="G437" s="312"/>
      <c r="H437" s="343"/>
    </row>
    <row r="438" spans="1:8" ht="12.75">
      <c r="A438" s="114"/>
      <c r="B438" s="1011"/>
      <c r="C438" s="674"/>
      <c r="D438" s="674"/>
      <c r="E438" s="675"/>
      <c r="F438" s="312"/>
      <c r="G438" s="312"/>
      <c r="H438" s="343"/>
    </row>
    <row r="439" spans="1:8" ht="12.75">
      <c r="A439" s="114"/>
      <c r="B439" s="1011"/>
      <c r="C439" s="674"/>
      <c r="D439" s="674"/>
      <c r="E439" s="675"/>
      <c r="F439" s="312"/>
      <c r="G439" s="312"/>
      <c r="H439" s="343"/>
    </row>
    <row r="440" spans="1:8" ht="12.75">
      <c r="A440" s="114"/>
      <c r="B440" s="1011"/>
      <c r="C440" s="674"/>
      <c r="D440" s="674"/>
      <c r="E440" s="675"/>
      <c r="F440" s="312"/>
      <c r="G440" s="312"/>
      <c r="H440" s="343"/>
    </row>
    <row r="441" spans="1:8" ht="12.75">
      <c r="A441" s="114"/>
      <c r="B441" s="1011"/>
      <c r="C441" s="674"/>
      <c r="D441" s="674"/>
      <c r="E441" s="675"/>
      <c r="F441" s="312"/>
      <c r="G441" s="312"/>
      <c r="H441" s="343"/>
    </row>
    <row r="442" spans="1:8" ht="12.75">
      <c r="A442" s="114"/>
      <c r="B442" s="1011"/>
      <c r="C442" s="674"/>
      <c r="D442" s="674"/>
      <c r="E442" s="675"/>
      <c r="F442" s="312"/>
      <c r="G442" s="312"/>
      <c r="H442" s="343"/>
    </row>
    <row r="443" spans="1:8" ht="12.75">
      <c r="A443" s="114"/>
      <c r="B443" s="1011"/>
      <c r="C443" s="674"/>
      <c r="D443" s="674"/>
      <c r="E443" s="675"/>
      <c r="F443" s="312"/>
      <c r="G443" s="312"/>
      <c r="H443" s="343"/>
    </row>
    <row r="444" spans="1:8" ht="12.75">
      <c r="A444" s="114"/>
      <c r="B444" s="1011"/>
      <c r="C444" s="674"/>
      <c r="D444" s="674"/>
      <c r="E444" s="675"/>
      <c r="F444" s="312"/>
      <c r="G444" s="312"/>
      <c r="H444" s="343"/>
    </row>
    <row r="445" spans="1:8" ht="12.75">
      <c r="A445" s="114"/>
      <c r="B445" s="1011"/>
      <c r="C445" s="674"/>
      <c r="D445" s="674"/>
      <c r="E445" s="675"/>
      <c r="F445" s="312"/>
      <c r="G445" s="312"/>
      <c r="H445" s="343"/>
    </row>
    <row r="446" spans="1:8" ht="12.75">
      <c r="A446" s="114"/>
      <c r="B446" s="1011"/>
      <c r="C446" s="674"/>
      <c r="D446" s="674"/>
      <c r="E446" s="675"/>
      <c r="F446" s="312"/>
      <c r="G446" s="312"/>
      <c r="H446" s="343"/>
    </row>
    <row r="447" spans="1:8" ht="12.75">
      <c r="A447" s="114"/>
      <c r="B447" s="1011"/>
      <c r="C447" s="674"/>
      <c r="D447" s="674"/>
      <c r="E447" s="675"/>
      <c r="F447" s="312"/>
      <c r="G447" s="312"/>
      <c r="H447" s="343"/>
    </row>
    <row r="448" spans="1:8" ht="12.75">
      <c r="A448" s="114"/>
      <c r="B448" s="1011"/>
      <c r="C448" s="674"/>
      <c r="D448" s="674"/>
      <c r="E448" s="675"/>
      <c r="F448" s="312"/>
      <c r="G448" s="312"/>
      <c r="H448" s="343"/>
    </row>
    <row r="449" spans="1:8" ht="13.5" thickBot="1">
      <c r="A449" s="434"/>
      <c r="B449" s="1012"/>
      <c r="C449" s="1013"/>
      <c r="D449" s="1013"/>
      <c r="E449" s="1014"/>
      <c r="F449" s="318"/>
      <c r="G449" s="318"/>
      <c r="H449" s="344"/>
    </row>
    <row r="450" spans="1:7" ht="13.5" thickTop="1">
      <c r="A450" s="329"/>
      <c r="F450" s="319"/>
      <c r="G450" s="319"/>
    </row>
  </sheetData>
  <sheetProtection/>
  <mergeCells count="415">
    <mergeCell ref="G387:H387"/>
    <mergeCell ref="B20:E20"/>
    <mergeCell ref="B44:E44"/>
    <mergeCell ref="B45:E45"/>
    <mergeCell ref="B46:E46"/>
    <mergeCell ref="B264:E264"/>
    <mergeCell ref="B31:E31"/>
    <mergeCell ref="B133:E133"/>
    <mergeCell ref="G1:H1"/>
    <mergeCell ref="G6:H6"/>
    <mergeCell ref="A3:H3"/>
    <mergeCell ref="A4:H4"/>
    <mergeCell ref="A7:A9"/>
    <mergeCell ref="B10:E10"/>
    <mergeCell ref="F8:G8"/>
    <mergeCell ref="H7:H8"/>
    <mergeCell ref="B7:E8"/>
    <mergeCell ref="B11:E11"/>
    <mergeCell ref="B12:E12"/>
    <mergeCell ref="B9:E9"/>
    <mergeCell ref="B21:E21"/>
    <mergeCell ref="B22:E22"/>
    <mergeCell ref="B17:E17"/>
    <mergeCell ref="B18:E18"/>
    <mergeCell ref="B19:E19"/>
    <mergeCell ref="B23:E23"/>
    <mergeCell ref="B13:E13"/>
    <mergeCell ref="B14:E14"/>
    <mergeCell ref="B15:E15"/>
    <mergeCell ref="B16:E16"/>
    <mergeCell ref="B24:E24"/>
    <mergeCell ref="B25:E25"/>
    <mergeCell ref="B26:E26"/>
    <mergeCell ref="B27:E27"/>
    <mergeCell ref="B28:E28"/>
    <mergeCell ref="B29:E29"/>
    <mergeCell ref="B30:E30"/>
    <mergeCell ref="B32:E32"/>
    <mergeCell ref="B33:E33"/>
    <mergeCell ref="B34:E34"/>
    <mergeCell ref="B35:E35"/>
    <mergeCell ref="B36:E36"/>
    <mergeCell ref="B41:E41"/>
    <mergeCell ref="B37:E37"/>
    <mergeCell ref="B38:E38"/>
    <mergeCell ref="B39:E39"/>
    <mergeCell ref="B40:E40"/>
    <mergeCell ref="B107:E107"/>
    <mergeCell ref="B99:E99"/>
    <mergeCell ref="B101:E101"/>
    <mergeCell ref="B47:E47"/>
    <mergeCell ref="B63:E63"/>
    <mergeCell ref="B169:E169"/>
    <mergeCell ref="B170:E170"/>
    <mergeCell ref="B111:E111"/>
    <mergeCell ref="B161:E161"/>
    <mergeCell ref="B162:E162"/>
    <mergeCell ref="B163:E163"/>
    <mergeCell ref="B108:E108"/>
    <mergeCell ref="B109:E109"/>
    <mergeCell ref="B110:E110"/>
    <mergeCell ref="B125:E125"/>
    <mergeCell ref="B129:E129"/>
    <mergeCell ref="B128:E128"/>
    <mergeCell ref="B126:E126"/>
    <mergeCell ref="B266:E266"/>
    <mergeCell ref="B116:E116"/>
    <mergeCell ref="B117:E117"/>
    <mergeCell ref="B195:E195"/>
    <mergeCell ref="B376:E376"/>
    <mergeCell ref="B377:E377"/>
    <mergeCell ref="B272:E272"/>
    <mergeCell ref="B273:E273"/>
    <mergeCell ref="B274:E274"/>
    <mergeCell ref="B270:E270"/>
    <mergeCell ref="B271:E271"/>
    <mergeCell ref="B275:E275"/>
    <mergeCell ref="B375:E375"/>
    <mergeCell ref="B374:E374"/>
    <mergeCell ref="B68:E68"/>
    <mergeCell ref="B160:E160"/>
    <mergeCell ref="B194:E194"/>
    <mergeCell ref="B190:E190"/>
    <mergeCell ref="B191:E191"/>
    <mergeCell ref="B192:E192"/>
    <mergeCell ref="B193:E193"/>
    <mergeCell ref="B267:E267"/>
    <mergeCell ref="B268:E268"/>
    <mergeCell ref="B96:E96"/>
    <mergeCell ref="B97:E97"/>
    <mergeCell ref="B98:E98"/>
    <mergeCell ref="B100:E100"/>
    <mergeCell ref="G322:H322"/>
    <mergeCell ref="B324:E324"/>
    <mergeCell ref="B112:E112"/>
    <mergeCell ref="B113:E113"/>
    <mergeCell ref="B114:E114"/>
    <mergeCell ref="B115:E115"/>
    <mergeCell ref="B80:E80"/>
    <mergeCell ref="B72:E72"/>
    <mergeCell ref="B73:E73"/>
    <mergeCell ref="B81:E81"/>
    <mergeCell ref="B74:E74"/>
    <mergeCell ref="B75:E75"/>
    <mergeCell ref="B76:E76"/>
    <mergeCell ref="B77:E77"/>
    <mergeCell ref="B118:E118"/>
    <mergeCell ref="B119:E119"/>
    <mergeCell ref="B123:E123"/>
    <mergeCell ref="B124:E124"/>
    <mergeCell ref="B91:E91"/>
    <mergeCell ref="B92:E92"/>
    <mergeCell ref="B93:E93"/>
    <mergeCell ref="B94:E94"/>
    <mergeCell ref="B106:E106"/>
    <mergeCell ref="B95:E95"/>
    <mergeCell ref="B130:E130"/>
    <mergeCell ref="B131:E131"/>
    <mergeCell ref="B136:E136"/>
    <mergeCell ref="B137:E137"/>
    <mergeCell ref="B132:E132"/>
    <mergeCell ref="B134:E134"/>
    <mergeCell ref="B135:E135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53:E153"/>
    <mergeCell ref="B146:E146"/>
    <mergeCell ref="B147:E147"/>
    <mergeCell ref="B148:E148"/>
    <mergeCell ref="B149:E149"/>
    <mergeCell ref="B158:E158"/>
    <mergeCell ref="B159:E159"/>
    <mergeCell ref="B127:E127"/>
    <mergeCell ref="B154:E154"/>
    <mergeCell ref="B155:E155"/>
    <mergeCell ref="B156:E156"/>
    <mergeCell ref="B157:E157"/>
    <mergeCell ref="B150:E150"/>
    <mergeCell ref="B151:E151"/>
    <mergeCell ref="B152:E152"/>
    <mergeCell ref="B164:E164"/>
    <mergeCell ref="B166:E166"/>
    <mergeCell ref="B167:E167"/>
    <mergeCell ref="B168:E168"/>
    <mergeCell ref="B165:E165"/>
    <mergeCell ref="B171:E171"/>
    <mergeCell ref="B172:E172"/>
    <mergeCell ref="B173:E173"/>
    <mergeCell ref="B174:E174"/>
    <mergeCell ref="B175:E175"/>
    <mergeCell ref="B176:E176"/>
    <mergeCell ref="B177:E177"/>
    <mergeCell ref="B178:E178"/>
    <mergeCell ref="B179:E179"/>
    <mergeCell ref="B180:E180"/>
    <mergeCell ref="B181:E181"/>
    <mergeCell ref="B182:E182"/>
    <mergeCell ref="B183:E183"/>
    <mergeCell ref="B184:E184"/>
    <mergeCell ref="B185:E185"/>
    <mergeCell ref="B186:E186"/>
    <mergeCell ref="B187:E187"/>
    <mergeCell ref="B188:E188"/>
    <mergeCell ref="B189:E189"/>
    <mergeCell ref="B238:E238"/>
    <mergeCell ref="B208:E208"/>
    <mergeCell ref="B209:E209"/>
    <mergeCell ref="B213:E213"/>
    <mergeCell ref="B214:E214"/>
    <mergeCell ref="B215:E215"/>
    <mergeCell ref="B216:E216"/>
    <mergeCell ref="B221:E221"/>
    <mergeCell ref="B222:E222"/>
    <mergeCell ref="B224:E224"/>
    <mergeCell ref="B239:E239"/>
    <mergeCell ref="B240:E240"/>
    <mergeCell ref="B196:E196"/>
    <mergeCell ref="B197:E197"/>
    <mergeCell ref="B198:E198"/>
    <mergeCell ref="B199:E199"/>
    <mergeCell ref="B200:E200"/>
    <mergeCell ref="B201:E201"/>
    <mergeCell ref="B202:E202"/>
    <mergeCell ref="B207:E207"/>
    <mergeCell ref="B241:E241"/>
    <mergeCell ref="B243:E243"/>
    <mergeCell ref="B244:E244"/>
    <mergeCell ref="B203:E203"/>
    <mergeCell ref="B204:E204"/>
    <mergeCell ref="B210:E210"/>
    <mergeCell ref="B211:E211"/>
    <mergeCell ref="B212:E212"/>
    <mergeCell ref="B205:E205"/>
    <mergeCell ref="B206:E206"/>
    <mergeCell ref="B245:E245"/>
    <mergeCell ref="B242:E242"/>
    <mergeCell ref="B246:E246"/>
    <mergeCell ref="B247:E247"/>
    <mergeCell ref="B248:E248"/>
    <mergeCell ref="B249:E249"/>
    <mergeCell ref="B250:E250"/>
    <mergeCell ref="B251:E251"/>
    <mergeCell ref="B252:E252"/>
    <mergeCell ref="B312:E312"/>
    <mergeCell ref="B261:E261"/>
    <mergeCell ref="B260:E260"/>
    <mergeCell ref="B262:E262"/>
    <mergeCell ref="B263:E263"/>
    <mergeCell ref="B265:E265"/>
    <mergeCell ref="B269:E269"/>
    <mergeCell ref="B284:E284"/>
    <mergeCell ref="B285:E285"/>
    <mergeCell ref="B291:E291"/>
    <mergeCell ref="B276:E276"/>
    <mergeCell ref="B277:E277"/>
    <mergeCell ref="B278:E278"/>
    <mergeCell ref="B279:E279"/>
    <mergeCell ref="B280:E280"/>
    <mergeCell ref="B281:E281"/>
    <mergeCell ref="B282:E282"/>
    <mergeCell ref="B283:E283"/>
    <mergeCell ref="B309:E309"/>
    <mergeCell ref="B305:E305"/>
    <mergeCell ref="B298:E298"/>
    <mergeCell ref="B299:E299"/>
    <mergeCell ref="B300:E300"/>
    <mergeCell ref="B301:E301"/>
    <mergeCell ref="B302:E302"/>
    <mergeCell ref="B308:E308"/>
    <mergeCell ref="B304:E304"/>
    <mergeCell ref="B318:E318"/>
    <mergeCell ref="B313:E313"/>
    <mergeCell ref="B314:E314"/>
    <mergeCell ref="B315:E315"/>
    <mergeCell ref="B316:E316"/>
    <mergeCell ref="B217:E217"/>
    <mergeCell ref="B218:E218"/>
    <mergeCell ref="B219:E219"/>
    <mergeCell ref="B220:E220"/>
    <mergeCell ref="B223:E223"/>
    <mergeCell ref="B225:E225"/>
    <mergeCell ref="B226:E226"/>
    <mergeCell ref="B227:E227"/>
    <mergeCell ref="B228:E228"/>
    <mergeCell ref="B229:E229"/>
    <mergeCell ref="B230:E230"/>
    <mergeCell ref="B231:E231"/>
    <mergeCell ref="B232:E232"/>
    <mergeCell ref="B293:E293"/>
    <mergeCell ref="B286:E286"/>
    <mergeCell ref="B287:E287"/>
    <mergeCell ref="B288:E288"/>
    <mergeCell ref="B289:E289"/>
    <mergeCell ref="B292:E292"/>
    <mergeCell ref="B290:E290"/>
    <mergeCell ref="B233:E233"/>
    <mergeCell ref="B234:E234"/>
    <mergeCell ref="B237:E237"/>
    <mergeCell ref="B317:E317"/>
    <mergeCell ref="B311:E311"/>
    <mergeCell ref="B310:E310"/>
    <mergeCell ref="B306:E306"/>
    <mergeCell ref="B307:E307"/>
    <mergeCell ref="B294:E294"/>
    <mergeCell ref="B295:E295"/>
    <mergeCell ref="B303:E303"/>
    <mergeCell ref="B296:E296"/>
    <mergeCell ref="B297:E297"/>
    <mergeCell ref="G65:H65"/>
    <mergeCell ref="G127:H127"/>
    <mergeCell ref="G193:H193"/>
    <mergeCell ref="G258:H258"/>
    <mergeCell ref="B78:E78"/>
    <mergeCell ref="B79:E79"/>
    <mergeCell ref="B235:E235"/>
    <mergeCell ref="B236:E236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88:E88"/>
    <mergeCell ref="B89:E89"/>
    <mergeCell ref="B90:E90"/>
    <mergeCell ref="B61:E61"/>
    <mergeCell ref="B82:E82"/>
    <mergeCell ref="B83:E83"/>
    <mergeCell ref="B84:E84"/>
    <mergeCell ref="B370:E370"/>
    <mergeCell ref="B371:E371"/>
    <mergeCell ref="B372:E372"/>
    <mergeCell ref="B373:E373"/>
    <mergeCell ref="B366:E366"/>
    <mergeCell ref="B367:E367"/>
    <mergeCell ref="B368:E368"/>
    <mergeCell ref="B369:E369"/>
    <mergeCell ref="B364:E364"/>
    <mergeCell ref="B365:E365"/>
    <mergeCell ref="B358:E358"/>
    <mergeCell ref="B359:E359"/>
    <mergeCell ref="B360:E360"/>
    <mergeCell ref="B361:E361"/>
    <mergeCell ref="B350:E350"/>
    <mergeCell ref="B351:E351"/>
    <mergeCell ref="B352:E352"/>
    <mergeCell ref="B353:E353"/>
    <mergeCell ref="B362:E362"/>
    <mergeCell ref="B363:E363"/>
    <mergeCell ref="B325:E325"/>
    <mergeCell ref="B347:E347"/>
    <mergeCell ref="B348:E348"/>
    <mergeCell ref="B349:E349"/>
    <mergeCell ref="B326:E326"/>
    <mergeCell ref="B327:E327"/>
    <mergeCell ref="B328:E328"/>
    <mergeCell ref="B329:E329"/>
    <mergeCell ref="B330:E330"/>
    <mergeCell ref="B331:E331"/>
    <mergeCell ref="B332:E332"/>
    <mergeCell ref="B333:E333"/>
    <mergeCell ref="B346:E346"/>
    <mergeCell ref="B334:E334"/>
    <mergeCell ref="B335:E335"/>
    <mergeCell ref="B336:E336"/>
    <mergeCell ref="B337:E337"/>
    <mergeCell ref="B342:E342"/>
    <mergeCell ref="B343:E343"/>
    <mergeCell ref="B344:E344"/>
    <mergeCell ref="B345:E345"/>
    <mergeCell ref="B338:E338"/>
    <mergeCell ref="B339:E339"/>
    <mergeCell ref="B340:E340"/>
    <mergeCell ref="B341:E341"/>
    <mergeCell ref="B381:E381"/>
    <mergeCell ref="B354:E354"/>
    <mergeCell ref="B355:E355"/>
    <mergeCell ref="B356:E356"/>
    <mergeCell ref="B357:E357"/>
    <mergeCell ref="B384:E384"/>
    <mergeCell ref="B378:E378"/>
    <mergeCell ref="B380:E380"/>
    <mergeCell ref="B379:E379"/>
    <mergeCell ref="B382:E382"/>
    <mergeCell ref="B390:E390"/>
    <mergeCell ref="B383:E383"/>
    <mergeCell ref="B389:E389"/>
    <mergeCell ref="B391:E391"/>
    <mergeCell ref="B392:E392"/>
    <mergeCell ref="B393:E393"/>
    <mergeCell ref="B394:E394"/>
    <mergeCell ref="B395:E395"/>
    <mergeCell ref="B396:E396"/>
    <mergeCell ref="B397:E397"/>
    <mergeCell ref="B398:E398"/>
    <mergeCell ref="B399:E399"/>
    <mergeCell ref="B400:E400"/>
    <mergeCell ref="B401:E401"/>
    <mergeCell ref="B402:E402"/>
    <mergeCell ref="B403:E403"/>
    <mergeCell ref="B404:E404"/>
    <mergeCell ref="B405:E405"/>
    <mergeCell ref="B406:E406"/>
    <mergeCell ref="B407:E407"/>
    <mergeCell ref="B408:E408"/>
    <mergeCell ref="B409:E409"/>
    <mergeCell ref="B410:E410"/>
    <mergeCell ref="B411:E411"/>
    <mergeCell ref="B412:E412"/>
    <mergeCell ref="B413:E413"/>
    <mergeCell ref="B414:E414"/>
    <mergeCell ref="B415:E415"/>
    <mergeCell ref="B416:E416"/>
    <mergeCell ref="B417:E417"/>
    <mergeCell ref="B418:E418"/>
    <mergeCell ref="B419:E419"/>
    <mergeCell ref="B420:E420"/>
    <mergeCell ref="B421:E421"/>
    <mergeCell ref="B422:E422"/>
    <mergeCell ref="B423:E423"/>
    <mergeCell ref="B424:E424"/>
    <mergeCell ref="B425:E425"/>
    <mergeCell ref="B426:E426"/>
    <mergeCell ref="B427:E427"/>
    <mergeCell ref="B428:E428"/>
    <mergeCell ref="B429:E429"/>
    <mergeCell ref="B430:E430"/>
    <mergeCell ref="B431:E431"/>
    <mergeCell ref="B432:E432"/>
    <mergeCell ref="B444:E444"/>
    <mergeCell ref="B433:E433"/>
    <mergeCell ref="B434:E434"/>
    <mergeCell ref="B435:E435"/>
    <mergeCell ref="B436:E436"/>
    <mergeCell ref="B437:E437"/>
    <mergeCell ref="B438:E438"/>
    <mergeCell ref="B445:E445"/>
    <mergeCell ref="B446:E446"/>
    <mergeCell ref="B447:E447"/>
    <mergeCell ref="B448:E448"/>
    <mergeCell ref="B449:E449"/>
    <mergeCell ref="B439:E439"/>
    <mergeCell ref="B440:E440"/>
    <mergeCell ref="B441:E441"/>
    <mergeCell ref="B442:E442"/>
    <mergeCell ref="B443:E443"/>
  </mergeCells>
  <printOptions/>
  <pageMargins left="0.75" right="0.75" top="0.77" bottom="0.78" header="0.5" footer="0.5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A5" sqref="A5:H5"/>
    </sheetView>
  </sheetViews>
  <sheetFormatPr defaultColWidth="9.00390625" defaultRowHeight="12.75"/>
  <cols>
    <col min="1" max="1" width="4.375" style="119" customWidth="1"/>
    <col min="2" max="2" width="33.00390625" style="119" customWidth="1"/>
    <col min="3" max="6" width="15.00390625" style="119" customWidth="1"/>
    <col min="7" max="7" width="10.625" style="119" customWidth="1"/>
    <col min="8" max="8" width="10.375" style="119" customWidth="1"/>
    <col min="9" max="16384" width="9.125" style="119" customWidth="1"/>
  </cols>
  <sheetData>
    <row r="1" spans="1:8" ht="12.75">
      <c r="A1" s="117"/>
      <c r="B1" s="117"/>
      <c r="C1" s="117"/>
      <c r="D1" s="117"/>
      <c r="E1" s="1072" t="s">
        <v>220</v>
      </c>
      <c r="F1" s="1072"/>
      <c r="G1" s="1072"/>
      <c r="H1" s="1072"/>
    </row>
    <row r="2" spans="1:8" ht="12.75">
      <c r="A2" s="117"/>
      <c r="B2" s="117"/>
      <c r="C2" s="117"/>
      <c r="D2" s="117"/>
      <c r="E2" s="118"/>
      <c r="F2" s="118"/>
      <c r="G2" s="118"/>
      <c r="H2" s="118"/>
    </row>
    <row r="3" spans="1:8" ht="12.75">
      <c r="A3" s="117"/>
      <c r="B3" s="117"/>
      <c r="C3" s="117"/>
      <c r="D3" s="117"/>
      <c r="E3" s="118"/>
      <c r="F3" s="118"/>
      <c r="G3" s="118"/>
      <c r="H3" s="118"/>
    </row>
    <row r="4" spans="1:8" ht="12.75">
      <c r="A4" s="117"/>
      <c r="B4" s="117"/>
      <c r="C4" s="117"/>
      <c r="D4" s="117"/>
      <c r="E4" s="117"/>
      <c r="F4" s="117"/>
      <c r="G4" s="117"/>
      <c r="H4" s="117"/>
    </row>
    <row r="5" spans="1:8" ht="12.75">
      <c r="A5" s="1073" t="s">
        <v>744</v>
      </c>
      <c r="B5" s="1073"/>
      <c r="C5" s="1073"/>
      <c r="D5" s="1073"/>
      <c r="E5" s="1073"/>
      <c r="F5" s="1073"/>
      <c r="G5" s="1073"/>
      <c r="H5" s="1073"/>
    </row>
    <row r="6" spans="1:8" ht="16.5" customHeight="1">
      <c r="A6" s="1073" t="s">
        <v>678</v>
      </c>
      <c r="B6" s="1073"/>
      <c r="C6" s="1073"/>
      <c r="D6" s="1073"/>
      <c r="E6" s="1073"/>
      <c r="F6" s="1073"/>
      <c r="G6" s="1073"/>
      <c r="H6" s="1073"/>
    </row>
    <row r="7" spans="1:8" ht="12.75">
      <c r="A7" s="117"/>
      <c r="B7" s="117"/>
      <c r="C7" s="117"/>
      <c r="D7" s="117"/>
      <c r="E7" s="117"/>
      <c r="F7" s="117"/>
      <c r="G7" s="117"/>
      <c r="H7" s="117"/>
    </row>
    <row r="8" spans="1:8" ht="12.75">
      <c r="A8" s="117"/>
      <c r="B8" s="117"/>
      <c r="C8" s="117"/>
      <c r="D8" s="117"/>
      <c r="E8" s="117"/>
      <c r="F8" s="117"/>
      <c r="G8" s="117"/>
      <c r="H8" s="117"/>
    </row>
    <row r="9" spans="1:8" ht="12.75">
      <c r="A9" s="117"/>
      <c r="B9" s="117"/>
      <c r="C9" s="117"/>
      <c r="D9" s="117"/>
      <c r="E9" s="117"/>
      <c r="F9" s="117"/>
      <c r="G9" s="117"/>
      <c r="H9" s="117"/>
    </row>
    <row r="10" spans="1:8" ht="13.5" thickBot="1">
      <c r="A10" s="117"/>
      <c r="B10" s="117"/>
      <c r="C10" s="117"/>
      <c r="D10" s="117"/>
      <c r="E10" s="1074" t="s">
        <v>31</v>
      </c>
      <c r="F10" s="1074"/>
      <c r="G10" s="1075"/>
      <c r="H10" s="1075"/>
    </row>
    <row r="11" spans="1:8" ht="13.5" customHeight="1" thickTop="1">
      <c r="A11" s="1076" t="s">
        <v>221</v>
      </c>
      <c r="B11" s="1066" t="s">
        <v>222</v>
      </c>
      <c r="C11" s="1066" t="s">
        <v>176</v>
      </c>
      <c r="D11" s="1066" t="s">
        <v>224</v>
      </c>
      <c r="E11" s="1066" t="s">
        <v>679</v>
      </c>
      <c r="F11" s="1069" t="s">
        <v>680</v>
      </c>
      <c r="G11" s="186"/>
      <c r="H11" s="185"/>
    </row>
    <row r="12" spans="1:6" ht="12.75">
      <c r="A12" s="1077"/>
      <c r="B12" s="1067"/>
      <c r="C12" s="1067"/>
      <c r="D12" s="1067"/>
      <c r="E12" s="1067"/>
      <c r="F12" s="1070"/>
    </row>
    <row r="13" spans="1:6" ht="12.75">
      <c r="A13" s="1077"/>
      <c r="B13" s="1067"/>
      <c r="C13" s="1067"/>
      <c r="D13" s="1067"/>
      <c r="E13" s="1067"/>
      <c r="F13" s="1070"/>
    </row>
    <row r="14" spans="1:6" ht="12.75">
      <c r="A14" s="1078"/>
      <c r="B14" s="1068"/>
      <c r="C14" s="1068"/>
      <c r="D14" s="1068"/>
      <c r="E14" s="1068"/>
      <c r="F14" s="1071"/>
    </row>
    <row r="15" spans="1:6" ht="16.5" customHeight="1">
      <c r="A15" s="120" t="s">
        <v>36</v>
      </c>
      <c r="B15" s="121" t="s">
        <v>38</v>
      </c>
      <c r="C15" s="121" t="s">
        <v>49</v>
      </c>
      <c r="D15" s="121" t="s">
        <v>62</v>
      </c>
      <c r="E15" s="121" t="s">
        <v>64</v>
      </c>
      <c r="F15" s="122" t="s">
        <v>66</v>
      </c>
    </row>
    <row r="16" spans="1:6" ht="16.5" customHeight="1">
      <c r="A16" s="123" t="s">
        <v>38</v>
      </c>
      <c r="B16" s="184" t="s">
        <v>557</v>
      </c>
      <c r="C16" s="346">
        <v>454833</v>
      </c>
      <c r="D16" s="346">
        <v>98287</v>
      </c>
      <c r="E16" s="346">
        <v>0</v>
      </c>
      <c r="F16" s="348">
        <v>0</v>
      </c>
    </row>
    <row r="17" spans="1:6" ht="16.5" customHeight="1">
      <c r="A17" s="123" t="s">
        <v>49</v>
      </c>
      <c r="B17" s="184" t="s">
        <v>558</v>
      </c>
      <c r="C17" s="346">
        <v>53110</v>
      </c>
      <c r="D17" s="346">
        <v>42957</v>
      </c>
      <c r="E17" s="346">
        <v>0</v>
      </c>
      <c r="F17" s="348">
        <v>0</v>
      </c>
    </row>
    <row r="18" spans="1:6" ht="16.5" customHeight="1">
      <c r="A18" s="123" t="s">
        <v>62</v>
      </c>
      <c r="B18" s="184" t="s">
        <v>532</v>
      </c>
      <c r="C18" s="346">
        <v>111200</v>
      </c>
      <c r="D18" s="346">
        <v>57364</v>
      </c>
      <c r="E18" s="346">
        <v>0</v>
      </c>
      <c r="F18" s="348">
        <v>0</v>
      </c>
    </row>
    <row r="19" spans="1:6" ht="16.5" customHeight="1">
      <c r="A19" s="123" t="s">
        <v>64</v>
      </c>
      <c r="B19" s="184" t="s">
        <v>559</v>
      </c>
      <c r="C19" s="346">
        <v>6287</v>
      </c>
      <c r="D19" s="346">
        <v>6287</v>
      </c>
      <c r="E19" s="346">
        <v>0</v>
      </c>
      <c r="F19" s="348">
        <v>0</v>
      </c>
    </row>
    <row r="20" spans="1:6" ht="16.5" customHeight="1">
      <c r="A20" s="123" t="s">
        <v>66</v>
      </c>
      <c r="B20" s="184" t="s">
        <v>536</v>
      </c>
      <c r="C20" s="346">
        <v>18015</v>
      </c>
      <c r="D20" s="346">
        <v>18015</v>
      </c>
      <c r="E20" s="346">
        <v>0</v>
      </c>
      <c r="F20" s="348">
        <v>0</v>
      </c>
    </row>
    <row r="21" spans="1:6" ht="16.5" customHeight="1">
      <c r="A21" s="123"/>
      <c r="B21" s="184"/>
      <c r="C21" s="346"/>
      <c r="D21" s="346"/>
      <c r="E21" s="347"/>
      <c r="F21" s="348"/>
    </row>
    <row r="22" spans="1:6" ht="24.75" customHeight="1" thickBot="1">
      <c r="A22" s="124"/>
      <c r="B22" s="125" t="s">
        <v>225</v>
      </c>
      <c r="C22" s="349">
        <f>SUM(C16:C21)</f>
        <v>643445</v>
      </c>
      <c r="D22" s="349">
        <f>SUM(D16:D21)</f>
        <v>222910</v>
      </c>
      <c r="E22" s="349">
        <f>SUM(E16:E21)</f>
        <v>0</v>
      </c>
      <c r="F22" s="449">
        <f>SUM(F16:F21)</f>
        <v>0</v>
      </c>
    </row>
    <row r="23" ht="13.5" thickTop="1"/>
    <row r="55" ht="12.75">
      <c r="I55" s="126"/>
    </row>
  </sheetData>
  <sheetProtection/>
  <mergeCells count="10">
    <mergeCell ref="E11:E14"/>
    <mergeCell ref="F11:F14"/>
    <mergeCell ref="E1:H1"/>
    <mergeCell ref="A5:H5"/>
    <mergeCell ref="A6:H6"/>
    <mergeCell ref="E10:H10"/>
    <mergeCell ref="A11:A14"/>
    <mergeCell ref="B11:B14"/>
    <mergeCell ref="C11:C14"/>
    <mergeCell ref="D11:D1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Újszász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Mónika</dc:creator>
  <cp:keywords/>
  <dc:description/>
  <cp:lastModifiedBy>PH3</cp:lastModifiedBy>
  <cp:lastPrinted>2011-03-01T14:46:19Z</cp:lastPrinted>
  <dcterms:created xsi:type="dcterms:W3CDTF">2006-02-01T06:47:46Z</dcterms:created>
  <dcterms:modified xsi:type="dcterms:W3CDTF">2011-03-01T14:46:21Z</dcterms:modified>
  <cp:category/>
  <cp:version/>
  <cp:contentType/>
  <cp:contentStatus/>
</cp:coreProperties>
</file>