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540" tabRatio="599" activeTab="1"/>
  </bookViews>
  <sheets>
    <sheet name="1sz (2)" sheetId="1" r:id="rId1"/>
    <sheet name="1aszm" sheetId="2" r:id="rId2"/>
    <sheet name="2aszm (2)" sheetId="3" r:id="rId3"/>
    <sheet name="2bszm (2)" sheetId="4" r:id="rId4"/>
    <sheet name="3aszm" sheetId="5" r:id="rId5"/>
    <sheet name="3bszm" sheetId="6" r:id="rId6"/>
    <sheet name="3cszm" sheetId="7" r:id="rId7"/>
    <sheet name="4szm" sheetId="8" r:id="rId8"/>
    <sheet name="5szm" sheetId="9" r:id="rId9"/>
    <sheet name="6szm" sheetId="10" r:id="rId10"/>
    <sheet name="7szm" sheetId="11" r:id="rId11"/>
    <sheet name="8szm" sheetId="12" r:id="rId12"/>
    <sheet name="9szm" sheetId="13" r:id="rId13"/>
    <sheet name="10szm" sheetId="14" r:id="rId14"/>
    <sheet name="11szm" sheetId="15" r:id="rId15"/>
    <sheet name="12szm" sheetId="16" r:id="rId16"/>
    <sheet name="13szm" sheetId="17" r:id="rId17"/>
    <sheet name="14.szm" sheetId="18" r:id="rId18"/>
    <sheet name="15 szm" sheetId="19" r:id="rId19"/>
    <sheet name="16szm" sheetId="20" r:id="rId20"/>
    <sheet name="17szm" sheetId="21" r:id="rId21"/>
    <sheet name="18szm" sheetId="22" r:id="rId22"/>
    <sheet name="19.szm" sheetId="23" r:id="rId23"/>
    <sheet name="Munka4" sheetId="24" r:id="rId24"/>
  </sheets>
  <definedNames/>
  <calcPr fullCalcOnLoad="1"/>
</workbook>
</file>

<file path=xl/sharedStrings.xml><?xml version="1.0" encoding="utf-8"?>
<sst xmlns="http://schemas.openxmlformats.org/spreadsheetml/2006/main" count="2820" uniqueCount="972">
  <si>
    <t>Keretösszegből 2011. évben lehívott összeg: 25.947,0 eFt</t>
  </si>
  <si>
    <t>Törlesztési esedékességek:</t>
  </si>
  <si>
    <t>Rulírozó hitel</t>
  </si>
  <si>
    <t>2012. -ben</t>
  </si>
  <si>
    <t>Hosszúljáratú működési hitel</t>
  </si>
  <si>
    <t>Újszász és Vidéke Körzeti Takarékszövetkezet</t>
  </si>
  <si>
    <r>
      <t>A hitel folyósítása</t>
    </r>
    <r>
      <rPr>
        <sz val="10"/>
        <rFont val="Arial"/>
        <family val="2"/>
      </rPr>
      <t>: 2011. év</t>
    </r>
  </si>
  <si>
    <t>2014.-ben</t>
  </si>
  <si>
    <t>2015.-ben</t>
  </si>
  <si>
    <t>2016.-ban</t>
  </si>
  <si>
    <t>2017.-ben</t>
  </si>
  <si>
    <t>2018.-ban</t>
  </si>
  <si>
    <t>2019.-ben</t>
  </si>
  <si>
    <t xml:space="preserve">    - Városi Tornacsarnok</t>
  </si>
  <si>
    <t>2020.-ban</t>
  </si>
  <si>
    <t>2021.-ben</t>
  </si>
  <si>
    <t>2022.-ben</t>
  </si>
  <si>
    <t xml:space="preserve">                hitelfelvétel fejlesztésre hosszúlejáratú</t>
  </si>
  <si>
    <t xml:space="preserve">    -          Zagyvaparti Idősek Otthona támogatás</t>
  </si>
  <si>
    <t>Foglalkozás egészségügyi feladatok</t>
  </si>
  <si>
    <t xml:space="preserve">Újszász Városi Önkormányzat 2012. évi költségvetési bevételei és kiadásai előirányzat-csoportok, kiemelt előirányzatok szerinti bontásban
</t>
  </si>
  <si>
    <t>2012. évi eredeti előirányzat</t>
  </si>
  <si>
    <t>2012. évi módosított előirányzat</t>
  </si>
  <si>
    <t>2012. évi teljesítés</t>
  </si>
  <si>
    <t xml:space="preserve">    - Polgármesteri Hivatal (és intézményei 2011-ben)</t>
  </si>
  <si>
    <t xml:space="preserve">    - Helyi önkormányzat</t>
  </si>
  <si>
    <t xml:space="preserve">    - Építményadó</t>
  </si>
  <si>
    <t xml:space="preserve">    - otthonteremetési támogatás</t>
  </si>
  <si>
    <t xml:space="preserve">    - Közfoglalkoztatás </t>
  </si>
  <si>
    <t xml:space="preserve">    - Eu-s pályázat iskolatej program</t>
  </si>
  <si>
    <t xml:space="preserve">      = ebből PH és intézményei (2011 évben)</t>
  </si>
  <si>
    <t xml:space="preserve">      = ebből közfoglalkoztatás</t>
  </si>
  <si>
    <t xml:space="preserve">      = ebből PH és intézményei ( 2011 évben)</t>
  </si>
  <si>
    <t xml:space="preserve">    - Polgármesteri Hivatal (2011.évben és intézményei)</t>
  </si>
  <si>
    <t xml:space="preserve">             - rendszeres pénzbeni ellátás Polgármesteri Hivatal </t>
  </si>
  <si>
    <t xml:space="preserve">             - rendszeres pénzbeni ellátás Helyi önkormányzat </t>
  </si>
  <si>
    <t xml:space="preserve">             - eseti pénzbeni ellátás Polgármesteri Hivatal</t>
  </si>
  <si>
    <t xml:space="preserve">             - eseti pénzbeni ellátás Helyi önkormányzat </t>
  </si>
  <si>
    <t xml:space="preserve">               rulírozó hitel visszafizetés</t>
  </si>
  <si>
    <t xml:space="preserve">    - Rózsa Imre Középiskola</t>
  </si>
  <si>
    <t xml:space="preserve">    - Felhalmozáshoz kapcsolódó Áfa visszatérülés</t>
  </si>
  <si>
    <t xml:space="preserve">   - Rózsa Imre Középiskola</t>
  </si>
  <si>
    <t xml:space="preserve">   - Újszászi Nevelési Központ</t>
  </si>
  <si>
    <t xml:space="preserve">    - Kecskés László hagyatéka</t>
  </si>
  <si>
    <t xml:space="preserve">    - Területalapú támogatás</t>
  </si>
  <si>
    <t xml:space="preserve">   </t>
  </si>
  <si>
    <t xml:space="preserve">    - Non-profit szervezetnek nyújtott kölcsön visszatér.</t>
  </si>
  <si>
    <t xml:space="preserve">    - Létszámcsökkentési pályázat</t>
  </si>
  <si>
    <t xml:space="preserve">    - 2011.dec.hónap után járó bérkompenzáció</t>
  </si>
  <si>
    <t xml:space="preserve">    - Egyes sajátos közoktatási feladatok támogatása</t>
  </si>
  <si>
    <t xml:space="preserve">   - Helyi önkormányzat</t>
  </si>
  <si>
    <t xml:space="preserve">    - Non-profit szervezetnek folyósított kölcsön</t>
  </si>
  <si>
    <t xml:space="preserve">    - Polgármesteri Hiv. otthonteremtési támogatás</t>
  </si>
  <si>
    <t>MŰKÖDÉSI BEVÉTELEK</t>
  </si>
  <si>
    <t>KÖLCSÖNÖK VISSZATÉRÜLÉSE</t>
  </si>
  <si>
    <t>PÉNZFORGALOM NÉLKÜLI BEVÉTELEK</t>
  </si>
  <si>
    <t>FÜGGŐ BEVÉTELEK</t>
  </si>
  <si>
    <t xml:space="preserve">FELHALMOZÁSI KIADÁSOK </t>
  </si>
  <si>
    <t xml:space="preserve">KÖLCSÖNÖK KIADÁS </t>
  </si>
  <si>
    <t>FINANSZÍROZÁSI CÉLÚ MŰVELETEK</t>
  </si>
  <si>
    <t xml:space="preserve">Újszász Városi Önkormányzat 2012. évi mérlege
</t>
  </si>
  <si>
    <t xml:space="preserve">Nyújtott kölcsönök </t>
  </si>
  <si>
    <t>Újszász Város Önkormányzat 2012. évi működési mérlege</t>
  </si>
  <si>
    <t>Újszász Város Önkormányzat 2012. évi felhalmozási mérlege</t>
  </si>
  <si>
    <t>Kölcsön nyújtása működésre</t>
  </si>
  <si>
    <t>2012. évi költségvetési bevételei és kiadásai</t>
  </si>
  <si>
    <t>Újszász Város Polgármesteri Hivatala</t>
  </si>
  <si>
    <t>2012.évi eredeti előirányzat</t>
  </si>
  <si>
    <t>Újszász Városi Önkormányzat és az önkormányzat által ellátott szakfeladatok</t>
  </si>
  <si>
    <t xml:space="preserve">    = ebből közfoglalkoztatás</t>
  </si>
  <si>
    <t xml:space="preserve">    = ebből szociális, rászorultsági ellátás</t>
  </si>
  <si>
    <t xml:space="preserve">    - Polgármesteri Hivatal</t>
  </si>
  <si>
    <t xml:space="preserve">    - Művelődési Ház és Könyvtár</t>
  </si>
  <si>
    <t xml:space="preserve">               átvett pénzeszköz</t>
  </si>
  <si>
    <t xml:space="preserve">               bérkompenzáció</t>
  </si>
  <si>
    <t>Létszám: köztisztviselő</t>
  </si>
  <si>
    <t xml:space="preserve">                munkatörvénykönyves</t>
  </si>
  <si>
    <t>3/b.számú melléklet</t>
  </si>
  <si>
    <t xml:space="preserve">               ÖNHIKI támogatás</t>
  </si>
  <si>
    <t>2012. évi módosíott előirányzat</t>
  </si>
  <si>
    <t xml:space="preserve">               létszámcsökkentési pályázat</t>
  </si>
  <si>
    <t xml:space="preserve">               esélyegyenlőségi támogatás</t>
  </si>
  <si>
    <t xml:space="preserve">               érdekelségnövelő támogatás</t>
  </si>
  <si>
    <t xml:space="preserve">3/b. számú melléklet folytatása </t>
  </si>
  <si>
    <t>Városi Tornacsarnok (2012.02.29.-ig)</t>
  </si>
  <si>
    <t>3/c. számú melléklet</t>
  </si>
  <si>
    <t>3/c. számú melléklet folytatása</t>
  </si>
  <si>
    <t>3/c. számú melléklet  folytatása</t>
  </si>
  <si>
    <t>Munkabér faktorálás visszafizetés</t>
  </si>
  <si>
    <t>döntései  évenkénti bontásban (az adósságállomány átvállalási mértékének figyelmen kívül hagyásával)</t>
  </si>
  <si>
    <t>Újszász Városi Önkormányzat 2012. évi közvetett támogatásai</t>
  </si>
  <si>
    <t>2012.-ben törlesztés</t>
  </si>
  <si>
    <t>7.036,0 eFt</t>
  </si>
  <si>
    <t>9.380,0 eFt</t>
  </si>
  <si>
    <t>2.345,0 eFt</t>
  </si>
  <si>
    <t>Újszász Városi Önkormányzat 2012. évi  Európai Uniós projektjei</t>
  </si>
  <si>
    <t xml:space="preserve">Újszász Város Önkormányzat 2012. évi felújítási kiadásai </t>
  </si>
  <si>
    <t>TIOP 3.4.2-11/1 Önkormányzati, állami, egyházi,nonprofit fenntartású bentlakásos intézmények korszerűsítése</t>
  </si>
  <si>
    <t>Újszász Város Önkormányzat 2012. évi</t>
  </si>
  <si>
    <t>2011.évi teljesítés</t>
  </si>
  <si>
    <t>Rózsa Imre Középiskola és Kollégium</t>
  </si>
  <si>
    <t>Helyi önkormányzat és szakfeladatai</t>
  </si>
  <si>
    <t>Polgármesteri Hivatal</t>
  </si>
  <si>
    <t>Vállalkozási tevékenység pénzforgalmi maradványa</t>
  </si>
  <si>
    <t>Tárgyévi helyesbített pénzmaradvány alaptevékenység</t>
  </si>
  <si>
    <t>Helyi önkormányzat vállalkozási tevékenység</t>
  </si>
  <si>
    <t>Önkor-  mányzat összesen</t>
  </si>
  <si>
    <t>Városi  Torna-csarnok</t>
  </si>
  <si>
    <t xml:space="preserve">         2012. ÉV</t>
  </si>
  <si>
    <t>2012. ÉV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</si>
  <si>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</si>
  <si>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</si>
  <si>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 xml:space="preserve">    = Üzleti vagyon</t>
  </si>
  <si>
    <t xml:space="preserve">         # kizárólagos</t>
  </si>
  <si>
    <t xml:space="preserve">         # nemzetgazd.szempontból kiemelt jelentőségű</t>
  </si>
  <si>
    <t>2013. évi számított előirányzat</t>
  </si>
  <si>
    <t xml:space="preserve">Újszász Város Önkormányzat 2012. évi beruházási kiadásai </t>
  </si>
  <si>
    <t>Erkel Ferenc út</t>
  </si>
  <si>
    <t>Pálma út csatornavezeték koncessziós díjból</t>
  </si>
  <si>
    <t>Parlagfűmenteséi pályázatból bozótirtó vásárlás</t>
  </si>
  <si>
    <t>Közfoglalkoztatásból 2 db bozótirtó vásárlás</t>
  </si>
  <si>
    <t>Beruházási kiadások 
összesen:</t>
  </si>
  <si>
    <t>12.számú melléklet</t>
  </si>
  <si>
    <t>Sor­szám</t>
  </si>
  <si>
    <t xml:space="preserve">tárgyév         </t>
  </si>
  <si>
    <t>Saját bevétel és adósságot keletkeztető ügyletből eredő fizetési kötelezettség a tárgyévet követő években</t>
  </si>
  <si>
    <t>2013.év</t>
  </si>
  <si>
    <t>2014.év</t>
  </si>
  <si>
    <t>2015.év</t>
  </si>
  <si>
    <t>2016.év</t>
  </si>
  <si>
    <t>2017.év</t>
  </si>
  <si>
    <t>2018.év</t>
  </si>
  <si>
    <t>2019.év</t>
  </si>
  <si>
    <t>2020.év</t>
  </si>
  <si>
    <t>2021.év</t>
  </si>
  <si>
    <t>2022.év</t>
  </si>
  <si>
    <t>2023.év</t>
  </si>
  <si>
    <t>2024.év</t>
  </si>
  <si>
    <t>2025.év</t>
  </si>
  <si>
    <t>2026.év</t>
  </si>
  <si>
    <t>2027.év</t>
  </si>
  <si>
    <t>2028.év</t>
  </si>
  <si>
    <t>2029.év</t>
  </si>
  <si>
    <t>2030.év</t>
  </si>
  <si>
    <t>11=3+..+21</t>
  </si>
  <si>
    <t>Osztalékok, koncessziós díjak</t>
  </si>
  <si>
    <t>Díjak, pótlékok, bírságok</t>
  </si>
  <si>
    <t>Tárgyi eszk., imm javak, vagyoni ért jog ért. Vagyonhaszn.ból származó bevétel</t>
  </si>
  <si>
    <t>Részvények, részesedések értékesítése</t>
  </si>
  <si>
    <t>Vállalat ért., priv. Szárm. bevételek</t>
  </si>
  <si>
    <t>Kezességváll.-al kapcsolatos megtérülés</t>
  </si>
  <si>
    <r>
      <t>Saját bevételek (01+…+07)</t>
    </r>
    <r>
      <rPr>
        <b/>
        <vertAlign val="superscript"/>
        <sz val="8"/>
        <color indexed="8"/>
        <rFont val="Times New Roman"/>
        <family val="1"/>
      </rPr>
      <t>2</t>
    </r>
  </si>
  <si>
    <r>
      <t>Saját bevételek (08. sor) 50 %-a</t>
    </r>
    <r>
      <rPr>
        <b/>
        <vertAlign val="superscript"/>
        <sz val="8"/>
        <color indexed="8"/>
        <rFont val="Times New Roman"/>
        <family val="1"/>
      </rPr>
      <t>2</t>
    </r>
  </si>
  <si>
    <r>
      <t>Előző év(ek)ben keletk. tárgyévet terh. fiz. Köt.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 xml:space="preserve"> (11+...+17)</t>
    </r>
  </si>
  <si>
    <t>Felvett, átvállalt hitel és annak töketartozása</t>
  </si>
  <si>
    <t>Felvett, átvállalt kölcsön és annak töketartozása</t>
  </si>
  <si>
    <t>Hitelviszonyt megtestesítő értékpapír</t>
  </si>
  <si>
    <t>Adott váltó</t>
  </si>
  <si>
    <t>Pénzügyi lízing</t>
  </si>
  <si>
    <t>Halasztott fizetés</t>
  </si>
  <si>
    <t>Kezességváll.-ból eredő fizetési kötelezettség</t>
  </si>
  <si>
    <r>
      <t>T.évben keletk., ill. keletkező, t.évet terhelő fizez. köt.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 xml:space="preserve"> (19+...+25)</t>
    </r>
  </si>
  <si>
    <t>Felvett, átvállalt hitel és annak tőketartozása</t>
  </si>
  <si>
    <t>Felvett, átvállalt kölcsön és annak tőketartozása</t>
  </si>
  <si>
    <t>Kezességváll.-ból eredő fiz. köt.</t>
  </si>
  <si>
    <t>Fizetési köt. összesen (10+18)</t>
  </si>
  <si>
    <t>Fizetési köt. csökk. saját bevétel (09-26)</t>
  </si>
  <si>
    <r>
      <t>2'</t>
    </r>
    <r>
      <rPr>
        <sz val="10"/>
        <rFont val="Times New Roman"/>
        <family val="1"/>
      </rPr>
      <t xml:space="preserve"> A tárgyévet követő 3. évtől a futamidő végéig változatlan összeggel.</t>
    </r>
  </si>
  <si>
    <r>
      <t>3'</t>
    </r>
    <r>
      <rPr>
        <sz val="10"/>
        <rFont val="Times New Roman"/>
        <family val="1"/>
      </rPr>
      <t xml:space="preserve"> Az adósságot keletkeztető ügyletekből eredő fizetési kötelezettségek, amiben nem számítandó bele a likvid hitelből és reorganizációs hitelből eredő, de beleszámítandó a kezességvállalásból eredő</t>
    </r>
  </si>
  <si>
    <t>fizetési kötelezettség bemutatása</t>
  </si>
  <si>
    <t>A saját bevételeket és a fizetési kötelezettségeket az ügylet futamidejánek végéig be kell mutatni, évenkénti bontásban.</t>
  </si>
  <si>
    <t>ÚJSZÁSZ VÁROSI ÖNKORMÁNYZAT ADÓSSÁGOT KELETKEZTETŐ ÜGYLETEIBŐL EREDŐ FIZETÉSI KÖTELEZETTSÉG BEMUTATÁSA</t>
  </si>
  <si>
    <t>Az ügylet és céljának ismertetése</t>
  </si>
  <si>
    <t>Adósságot keletkeztető ügylet megnevezése:</t>
  </si>
  <si>
    <t>---------</t>
  </si>
  <si>
    <t>A fejlesztési cél:</t>
  </si>
  <si>
    <t>Az önkormányzat számára törvényben meghatározott azon feladat,</t>
  </si>
  <si>
    <t>amelyre a fejlesztés irányul:</t>
  </si>
  <si>
    <t>A fejlesztéssel létrejövő kapacitás:</t>
  </si>
  <si>
    <t>A fejlesztés bruttó forrásigénye:</t>
  </si>
  <si>
    <t>Az ügylet várható egybeszámított értéke, amely során az egyazon cél</t>
  </si>
  <si>
    <t>megvalósításához kapcsolódó adósságot keletkeztető ügyletek értékét</t>
  </si>
  <si>
    <t>egybe kell számítani</t>
  </si>
  <si>
    <t>A tárgyévi saját bevétel összege</t>
  </si>
  <si>
    <t>Az ügylet típusa:</t>
  </si>
  <si>
    <t>Futamideje:</t>
  </si>
  <si>
    <t>Devizaneme:</t>
  </si>
  <si>
    <t>Az adósságállomány keletkezésének üteme és az ügyletből</t>
  </si>
  <si>
    <t>eredő várható évenkénti fizetési kötelezettség:</t>
  </si>
  <si>
    <t>19.számú melléklet</t>
  </si>
  <si>
    <t xml:space="preserve">Újszász Városi Önkormányzat 2012. évi fejlesztési céljai, amelyekhez a Magyarország gazdasági stabilitásáról szóló 2011. évi CXCIV. törvény 3.§ (1) bekezdése szerinti adósságot keletkeztető ügylet megkötése szükséges, vagy válhat szükségessé </t>
  </si>
  <si>
    <t>2012. évi eredeti előiránzat</t>
  </si>
  <si>
    <t xml:space="preserve"> Újszász Városi Önkormányzat szakfeladaton ellátandó feladatainak 2012. évi költségvetési bevételei és kiadásai</t>
  </si>
  <si>
    <t xml:space="preserve">                     Megbízási díj</t>
  </si>
  <si>
    <t>Önkorm. feladatra nem tervezh. Elszámolás</t>
  </si>
  <si>
    <t xml:space="preserve">    -          Polgármesteri Hivatal</t>
  </si>
  <si>
    <t>Vállalkozási tevékenység</t>
  </si>
  <si>
    <t>Sport tevékenység (2012.02.29-től)</t>
  </si>
  <si>
    <t>Városi Tornacsarnok</t>
  </si>
  <si>
    <t>Sportpálya üzemeltetés</t>
  </si>
  <si>
    <t>Keretösszegből 2012. évben lehívott összeg: 3.193,0 eFt</t>
  </si>
  <si>
    <t>A hitel összege 130.000,0 eFt</t>
  </si>
  <si>
    <t>Előző év (eFt)</t>
  </si>
  <si>
    <t>Tárgyév (eFt)</t>
  </si>
  <si>
    <t>a 7/2013. (IV.10.)  zárszámadási rendelethez</t>
  </si>
  <si>
    <t>a 7/2013.(IV.10.) zárszámadási rendelethez</t>
  </si>
  <si>
    <t>a  7/2013.(IV.10.) zárszámadási rendelethez</t>
  </si>
  <si>
    <t>a 7/2013.(IV.10.)  zárszámadási rendelethez</t>
  </si>
  <si>
    <t>a 7/2013.(IV.10.). zárszámadási rendelethez</t>
  </si>
  <si>
    <t xml:space="preserve">a 7/2013.(IV.10.) zárszámadási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Újszász Város Önkormányzatának önállóan működő és gazdálkodó és önállóan működő intézményeinek 2012. évi pénzmaradványa                    </t>
  </si>
  <si>
    <t xml:space="preserve">a 7/2013.(IV.10.) zárszámadási rendelethez                                                                                 Újszász Városi Önkormányzat 2012. évi                                                                                    VAGYON KIMUTATÁSA                                                                                            </t>
  </si>
  <si>
    <t>a 7/2013.(IV.10.) zárszámadási rendelethez
ÚJ SZÁSZ VÁROSI ÖNKORMÁNYZAT EGYSZERŰSÍTETT MÉRLEGE</t>
  </si>
  <si>
    <t>a 7/2013.(IV.10.) zárszámadási rendelethez                                                                                               Újszász Városi Önkormányzat 2012. évi                                                                                                   EGYSZERŰSÍTETT PÉNZFORGALMI JELENTÉSE</t>
  </si>
  <si>
    <t>a 7/2013.(IV.10.) költségvetési rendelethez</t>
  </si>
  <si>
    <t>Önk.által nyújtott lakástámogatás</t>
  </si>
  <si>
    <t xml:space="preserve">    - ebből kölcsön visszatérülés</t>
  </si>
  <si>
    <t xml:space="preserve">    -          egyéb kiadás </t>
  </si>
  <si>
    <t>Munkáltató által nyújtott lakástámogatás</t>
  </si>
  <si>
    <t>Civil szervezetek támogatása</t>
  </si>
  <si>
    <t>2013.</t>
  </si>
  <si>
    <t>8.6 "Regionális operatív programok" hitelcél</t>
  </si>
  <si>
    <r>
      <t>A hitel folyósítása:</t>
    </r>
    <r>
      <rPr>
        <sz val="10"/>
        <rFont val="Arial"/>
        <family val="2"/>
      </rPr>
      <t xml:space="preserve"> 2010. év </t>
    </r>
  </si>
  <si>
    <r>
      <t>A hitel összege: 47.320.894</t>
    </r>
    <r>
      <rPr>
        <sz val="10"/>
        <rFont val="Arial"/>
        <family val="2"/>
      </rPr>
      <t>.-Ft (ÉAOP-4.1.1/2/2F-2f-2009-0004 "Modernizáció és tartalmi fejlesztés az egyenlő esélyekért Újszászon" Gimnázium felújítás önerő</t>
    </r>
  </si>
  <si>
    <t>2.780,0</t>
  </si>
  <si>
    <t>2018-ban</t>
  </si>
  <si>
    <t>2019-ben</t>
  </si>
  <si>
    <t>2020-ban</t>
  </si>
  <si>
    <t>2021-ben</t>
  </si>
  <si>
    <t>2022-ben</t>
  </si>
  <si>
    <t>2023-ban</t>
  </si>
  <si>
    <t>2024-ben</t>
  </si>
  <si>
    <t>2025-ben</t>
  </si>
  <si>
    <t>2026-ban</t>
  </si>
  <si>
    <t>2027-ben</t>
  </si>
  <si>
    <t>2028-ban</t>
  </si>
  <si>
    <t>2029-ben</t>
  </si>
  <si>
    <t>2030-ban</t>
  </si>
  <si>
    <t>2.1 "Közutak építése" hitelcél</t>
  </si>
  <si>
    <t>6.120,0</t>
  </si>
  <si>
    <t>1.960,0</t>
  </si>
  <si>
    <t>8.6 Regionális Operatív program hitelcél</t>
  </si>
  <si>
    <t>- ÉAOP-5.1.1/E-09-2009-0010 "Múltunk öröksége a jövőnk lehetősége" az újszászi Orczy kastély külső homlokzat felújítása" 5.310.984.-Ft</t>
  </si>
  <si>
    <t>9. Új Magyarország Vidékfejlesztési Program</t>
  </si>
  <si>
    <t>- LEADER pályázat 2076681907 számon nyilvántartott "A Sportpálya öltözőjének felújítása Újszászon" pályázat önereje</t>
  </si>
  <si>
    <t>5052 Újszász, Erkel Ferenc út 2/a.</t>
  </si>
  <si>
    <r>
      <t>Törlesztési esedékességek:</t>
    </r>
    <r>
      <rPr>
        <sz val="10"/>
        <rFont val="Arial"/>
        <family val="2"/>
      </rPr>
      <t xml:space="preserve"> 3 év türelmi idővel, először 2010-ben</t>
    </r>
  </si>
  <si>
    <r>
      <t>Törlesztési esedékességek:</t>
    </r>
    <r>
      <rPr>
        <sz val="10"/>
        <rFont val="Arial"/>
        <family val="2"/>
      </rPr>
      <t xml:space="preserve"> 3 év türelmi idővel, először 2013-ban</t>
    </r>
  </si>
  <si>
    <r>
      <t xml:space="preserve">A hitel összege: </t>
    </r>
    <r>
      <rPr>
        <sz val="10"/>
        <rFont val="Arial"/>
        <family val="2"/>
      </rPr>
      <t xml:space="preserve"> 105.640.000</t>
    </r>
    <r>
      <rPr>
        <sz val="10"/>
        <rFont val="Arial"/>
        <family val="2"/>
      </rPr>
      <t>.-Ft (Újszász Város úthálózata)</t>
    </r>
  </si>
  <si>
    <r>
      <t xml:space="preserve">A hitel összege: </t>
    </r>
    <r>
      <rPr>
        <sz val="10"/>
        <rFont val="Arial"/>
        <family val="2"/>
      </rPr>
      <t xml:space="preserve"> Összesen: 28.199.763.-Ft</t>
    </r>
  </si>
  <si>
    <r>
      <t xml:space="preserve">- </t>
    </r>
    <r>
      <rPr>
        <sz val="10"/>
        <rFont val="Arial"/>
        <family val="2"/>
      </rPr>
      <t>ÉAOP-3.1.2/A-09-2009-0026 "Az újszászi Dózsa György út fejlesztése a közszolgáltatásokhoz való hozzáférés javítása érdekében 22.888.779.-Ft</t>
    </r>
  </si>
  <si>
    <t>Munkaadót terhelő járulékok és szociális hozzájárulási adó</t>
  </si>
  <si>
    <t xml:space="preserve"> - Támogatásértékű működési kiadás</t>
  </si>
  <si>
    <t xml:space="preserve"> - Átadott pénzeszköz</t>
  </si>
  <si>
    <t>Felhalmozási célú hitel visszafizetés</t>
  </si>
  <si>
    <t xml:space="preserve">    - Dolgozóknak folyósított kölcsönök</t>
  </si>
  <si>
    <t xml:space="preserve">    - Lakásépítésre és lakásvásárlásra kölcsön nyújtása </t>
  </si>
  <si>
    <t xml:space="preserve">               likvid  hitel visszafizetés</t>
  </si>
  <si>
    <t>Közhatalmi bevételek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</si>
  <si>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</si>
  <si>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</si>
  <si>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</si>
  <si>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</si>
  <si>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</si>
  <si>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</si>
  <si>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</si>
  <si>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</si>
  <si>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</si>
  <si>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</si>
  <si>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</si>
  <si>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Közhatalmi bevételek (Polgármesteri Hivatal)</t>
  </si>
  <si>
    <t xml:space="preserve">   - ebből Eu-s támogatást megelőlegező hitel viszafiz</t>
  </si>
  <si>
    <t xml:space="preserve">               címzett beruházás hitel visszafiz</t>
  </si>
  <si>
    <r>
      <t>Törlesztési esedékességek</t>
    </r>
    <r>
      <rPr>
        <sz val="10"/>
        <rFont val="Arial"/>
        <family val="2"/>
      </rPr>
      <t>: 3 év türelmi idővel először 2013-ban</t>
    </r>
  </si>
  <si>
    <r>
      <t xml:space="preserve">A hitel összege: </t>
    </r>
    <r>
      <rPr>
        <sz val="10"/>
        <rFont val="Arial"/>
        <family val="2"/>
      </rPr>
      <t xml:space="preserve"> 3.269.181.-Ft</t>
    </r>
  </si>
  <si>
    <t>Újszász Városi Önkormányzat hitelállományának alakulása</t>
  </si>
  <si>
    <r>
      <t xml:space="preserve">A hitel összege: </t>
    </r>
    <r>
      <rPr>
        <sz val="10"/>
        <rFont val="Arial"/>
        <family val="2"/>
      </rPr>
      <t>67.938.059.-Ft (Címzett támogatással megvalósult Általános Iskola és Gimnázium beruházás önerő)</t>
    </r>
  </si>
  <si>
    <t>2010.-ben törlesztés</t>
  </si>
  <si>
    <t>9.379,0 eFt</t>
  </si>
  <si>
    <t>További törlesztések</t>
  </si>
  <si>
    <t xml:space="preserve">    - TÁMOP könyvtár pályázat</t>
  </si>
  <si>
    <t>Előző évi pénzmaradvány igénybevétele</t>
  </si>
  <si>
    <t>Előző évi vállalkozási eredmény igénybevétele</t>
  </si>
  <si>
    <t>2/a. számú melléklet folytatása</t>
  </si>
  <si>
    <t>Céltartalék</t>
  </si>
  <si>
    <t>2/b. számú melléklet</t>
  </si>
  <si>
    <t xml:space="preserve">Pénzügyi befektetések bevételei </t>
  </si>
  <si>
    <t>Felhalmozási célú visszatérítések</t>
  </si>
  <si>
    <t>Folyamatban lévő beruházások címzett és céltámogatása</t>
  </si>
  <si>
    <t>Új, induló beruházás címzett és céltámogatása</t>
  </si>
  <si>
    <t>Önk. sajátos műk.bev-ből felhalm. célú</t>
  </si>
  <si>
    <t xml:space="preserve">    - Magánszemélyek kommunális adója</t>
  </si>
  <si>
    <t>Önk. költségvetési tám-ból felhalm. célú</t>
  </si>
  <si>
    <t xml:space="preserve">    - Lakáshoz jutás feladatai</t>
  </si>
  <si>
    <t>Előző évi - várható felhalmozási célú - pénzmaradvány</t>
  </si>
  <si>
    <t xml:space="preserve">Bevételek összesen </t>
  </si>
  <si>
    <t xml:space="preserve">1. </t>
  </si>
  <si>
    <t>Intézmények felhalmozási célú kiadásai</t>
  </si>
  <si>
    <t>Önkormányzat felújítási kiadásai</t>
  </si>
  <si>
    <t>Önkormányzat beruházási kiadásai</t>
  </si>
  <si>
    <t xml:space="preserve">    -Vissza nem térítendő első lakáshoz jutó tám.</t>
  </si>
  <si>
    <t>Felhalmozási célú kölcsönök nyújtása</t>
  </si>
  <si>
    <t xml:space="preserve">    -Visszatérítendő első lakáshoz jutó tám.</t>
  </si>
  <si>
    <t xml:space="preserve">    -Munkáltatói kölcsön</t>
  </si>
  <si>
    <t>Felhalmozási célú általános tartalék</t>
  </si>
  <si>
    <t>Felhalmozási célú céltartalék</t>
  </si>
  <si>
    <t>Felhalmozási célú év végi tervezett maradvány</t>
  </si>
  <si>
    <t>Felhalmozási célú hitel kamata</t>
  </si>
  <si>
    <t xml:space="preserve">Kiadások összesen </t>
  </si>
  <si>
    <t>Felhalmozási célú hitel, kötvénykibocsátás</t>
  </si>
  <si>
    <t xml:space="preserve">KIADÁSOK  </t>
  </si>
  <si>
    <t xml:space="preserve">    - ebből személyi juttatás</t>
  </si>
  <si>
    <t>Felújítás</t>
  </si>
  <si>
    <t>Beruházás</t>
  </si>
  <si>
    <t>Egyéb felhalmozási kiadás</t>
  </si>
  <si>
    <t>Létszám</t>
  </si>
  <si>
    <t xml:space="preserve">    -          munkaadót terhelő járulékok</t>
  </si>
  <si>
    <t xml:space="preserve">    -          dologi kiadások</t>
  </si>
  <si>
    <t xml:space="preserve">    -          ellátottak pénzbeli juttatása</t>
  </si>
  <si>
    <t xml:space="preserve">    -          felújítás</t>
  </si>
  <si>
    <t xml:space="preserve">    -          beruházás</t>
  </si>
  <si>
    <t xml:space="preserve">    -          egyéb kiadás</t>
  </si>
  <si>
    <t>Létszám (fő)</t>
  </si>
  <si>
    <t xml:space="preserve">    - ebből saját bevétel</t>
  </si>
  <si>
    <t xml:space="preserve">    -          költségvetési, önkormányzati tám.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</si>
  <si>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</si>
  <si>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</si>
  <si>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</si>
  <si>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</si>
  <si>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</si>
  <si>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</si>
  <si>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</si>
  <si>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</si>
  <si>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</si>
  <si>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Támogatásértékű működési bevétel</t>
  </si>
  <si>
    <t xml:space="preserve">     - ebből OEP-től </t>
  </si>
  <si>
    <t>Támogatási kölcsönök visszatérülése</t>
  </si>
  <si>
    <t>Felhalmozási célú pénzeszköz átvétel államháztart.kívül</t>
  </si>
  <si>
    <t>Támogatásértékű felhalmozási bevétel</t>
  </si>
  <si>
    <t>Támogatásértékű bevétel</t>
  </si>
  <si>
    <t>VIII.</t>
  </si>
  <si>
    <t>Átvett pénzeszközök államháztart.kívülről</t>
  </si>
  <si>
    <t xml:space="preserve">    - Lakossági befizetés viziközmű</t>
  </si>
  <si>
    <t>Támogtásértékű felhalmozási bevétel</t>
  </si>
  <si>
    <t>Támogatásértékű felhalm.kiadás</t>
  </si>
  <si>
    <t>Felhalmozási célú pénzeszköz átadás</t>
  </si>
  <si>
    <t xml:space="preserve">    - ebből OEP-től átvett</t>
  </si>
  <si>
    <t>IX.</t>
  </si>
  <si>
    <t>Létszám (fő) Munkatörvénykönyves részmunkaidős</t>
  </si>
  <si>
    <t>Közcélú  foglalkoztatás-Közfoglalkoztatás</t>
  </si>
  <si>
    <t>Létszám (fő) Mt. (részfogl. átszám. telj.munkaidőre)</t>
  </si>
  <si>
    <t xml:space="preserve">         -          szoc.vizsga és továbbképzés</t>
  </si>
  <si>
    <t xml:space="preserve">    - Újszászi Nevelési Központ</t>
  </si>
  <si>
    <t>Újszászi Nevelési Központ</t>
  </si>
  <si>
    <t xml:space="preserve">    - Gimnázium</t>
  </si>
  <si>
    <t xml:space="preserve">    - Közhasznú támogatás</t>
  </si>
  <si>
    <t xml:space="preserve">            - polgármesteri keret</t>
  </si>
  <si>
    <t>Bírságok, pótlékok és egyéb sajátos bevételek</t>
  </si>
  <si>
    <t>Pénzügyi befektetés kiadása</t>
  </si>
  <si>
    <t>1/a. számú melléklet</t>
  </si>
  <si>
    <t>1. számú melléklet</t>
  </si>
  <si>
    <t>Központosított célelőirányzatból várható felhalmozási célú támogatás</t>
  </si>
  <si>
    <t>II:</t>
  </si>
  <si>
    <t>Függő bevételek</t>
  </si>
  <si>
    <t>Működési célú hitel visszafizetés</t>
  </si>
  <si>
    <t>Függő kiadás</t>
  </si>
  <si>
    <t>ezer Ft</t>
  </si>
  <si>
    <t>Függő bevétel</t>
  </si>
  <si>
    <t>Függő kiadások</t>
  </si>
  <si>
    <t>KÖLTSÉGVETÉSI BEVÉTELEK</t>
  </si>
  <si>
    <t>Egyéb működési célú kiadások</t>
  </si>
  <si>
    <t>KÖLTSÉGVETÉSI KIADÁSOK</t>
  </si>
  <si>
    <t>Egyéb működési kiadás</t>
  </si>
  <si>
    <t>Támogatásértékű műk.kiadás és átadott pénzeszköz</t>
  </si>
  <si>
    <t>Működési hitel törlesztés</t>
  </si>
  <si>
    <t>Intéményi működési bevételből felhalmozási célú</t>
  </si>
  <si>
    <t xml:space="preserve">    - Lakossági közműfejlesztés hozzájár.visszafiz.</t>
  </si>
  <si>
    <t>3/a.számú melléklet</t>
  </si>
  <si>
    <t>X.</t>
  </si>
  <si>
    <t xml:space="preserve">    - Egyszeri gyermekvédelmi kedvezmény</t>
  </si>
  <si>
    <t xml:space="preserve">    - Lakossági viziközmű befizetések</t>
  </si>
  <si>
    <t xml:space="preserve">    - Könyvtári és közművelődési érdekeltségnövelő támogatás</t>
  </si>
  <si>
    <t xml:space="preserve">    - Lakosági közműfejlesztési támogatás</t>
  </si>
  <si>
    <t xml:space="preserve">    - Lakossági közműfejlesztési támogatás kifizetés</t>
  </si>
  <si>
    <t xml:space="preserve">    - Iparűzési adó</t>
  </si>
  <si>
    <t xml:space="preserve">    - SZJA helyben maradó része</t>
  </si>
  <si>
    <t xml:space="preserve">    - SZJA jövedelemkülönbség mérséklésére</t>
  </si>
  <si>
    <t xml:space="preserve">    - Gépjárműadó </t>
  </si>
  <si>
    <t xml:space="preserve">    - Pótlék</t>
  </si>
  <si>
    <t xml:space="preserve">    - Lakbér</t>
  </si>
  <si>
    <t xml:space="preserve">    - Lakosságszámhoz kötötten</t>
  </si>
  <si>
    <t xml:space="preserve">    - Feladatmutatóhoz kötötten</t>
  </si>
  <si>
    <t xml:space="preserve">    - Kieg.tám.egyes közoktatási feladatokhoz</t>
  </si>
  <si>
    <t xml:space="preserve">    - Egyes szociális feladatok kieg.tám.</t>
  </si>
  <si>
    <t xml:space="preserve">         - ebből közfoglalkoztatás</t>
  </si>
  <si>
    <t>1. számú melléket folytatása</t>
  </si>
  <si>
    <t>1. számú melléklet folytatása</t>
  </si>
  <si>
    <r>
      <t xml:space="preserve">   - </t>
    </r>
    <r>
      <rPr>
        <sz val="8"/>
        <rFont val="Arial CE"/>
        <family val="0"/>
      </rPr>
      <t>Lakossági közműfejlesztési hozzájárulás</t>
    </r>
  </si>
  <si>
    <t xml:space="preserve">    - Bírság</t>
  </si>
  <si>
    <t xml:space="preserve">    - Pedagógusok anyagi ösztönzését szolgáló támogatás</t>
  </si>
  <si>
    <t xml:space="preserve">    - Háztartásoknak nyújtott felhalm.kölcsön visszatér.</t>
  </si>
  <si>
    <t xml:space="preserve">                  Közfoglalkoztatás</t>
  </si>
  <si>
    <t xml:space="preserve">    - Pénzbeli juttatás</t>
  </si>
  <si>
    <t xml:space="preserve">            - képviselői tiszteletdíj felajánlás</t>
  </si>
  <si>
    <t xml:space="preserve">    - Koncessziós díj</t>
  </si>
  <si>
    <t>Működésképtelen önkormányzatok egyéb támogatása</t>
  </si>
  <si>
    <t>3.4</t>
  </si>
  <si>
    <t xml:space="preserve">    - Helyi közösségi közlekedés támogatás</t>
  </si>
  <si>
    <t>Pénzforgalom nélküli bevétel</t>
  </si>
  <si>
    <t>Tárgyi eszköz fordított Áfa befizetés</t>
  </si>
  <si>
    <t>2011.</t>
  </si>
  <si>
    <t>Sor- sz.</t>
  </si>
  <si>
    <t>A támogatás kedvezményezettje (csoportonként)</t>
  </si>
  <si>
    <t>Adóelengedés</t>
  </si>
  <si>
    <t>Adókedvezmény</t>
  </si>
  <si>
    <t>Egyéb</t>
  </si>
  <si>
    <t>Összesen</t>
  </si>
  <si>
    <t>jogcíme (jellege)</t>
  </si>
  <si>
    <t>mértéke %</t>
  </si>
  <si>
    <t>összege eFt</t>
  </si>
  <si>
    <t>összege  eFt</t>
  </si>
  <si>
    <t>eFt</t>
  </si>
  <si>
    <t xml:space="preserve">1.
</t>
  </si>
  <si>
    <t>70 éven felül
80 éven felüli házaspár</t>
  </si>
  <si>
    <t xml:space="preserve">Kommunális 
adó
</t>
  </si>
  <si>
    <t>--------------</t>
  </si>
  <si>
    <t>Iparűzési adó</t>
  </si>
  <si>
    <t>Lakosság részére lakásép.,felúj.-hoz</t>
  </si>
  <si>
    <t>Gépjárműadó</t>
  </si>
  <si>
    <t>Helyiségek,eszközök hasznosítása</t>
  </si>
  <si>
    <t>Kölcsönök elengedése</t>
  </si>
  <si>
    <t>Összesen:</t>
  </si>
  <si>
    <t>Hosszúlejáratú fejlesztési hitel, a "Sikeres Magyarországért" Önkormányzati
 Infrastrukturális Fejlesztési Hitelprogram keretében</t>
  </si>
  <si>
    <t>A hitelt folyósító pénzügyi vállalkozás:</t>
  </si>
  <si>
    <t xml:space="preserve">      Magyar Takarékszövetkezeti Bank Zártkörűen Működő Részvénytársaság</t>
  </si>
  <si>
    <t xml:space="preserve">      1122 Budapest, Pethényi köz 10.</t>
  </si>
  <si>
    <r>
      <t>A hitel folyósítása:</t>
    </r>
    <r>
      <rPr>
        <sz val="10"/>
        <rFont val="Arial"/>
        <family val="2"/>
      </rPr>
      <t xml:space="preserve"> 2007. február hó</t>
    </r>
  </si>
  <si>
    <t xml:space="preserve">    - JÁSZKUN VOLÁN</t>
  </si>
  <si>
    <t xml:space="preserve">            - cigány fiatalok támogatása JNSZ M.-i Önkorm</t>
  </si>
  <si>
    <t>9.672,5eFt</t>
  </si>
  <si>
    <t>9.699,0eFt</t>
  </si>
  <si>
    <t>2013-ban</t>
  </si>
  <si>
    <t>2014-ben</t>
  </si>
  <si>
    <t>2015-ben</t>
  </si>
  <si>
    <t>2016-ban</t>
  </si>
  <si>
    <t>2017-ben</t>
  </si>
  <si>
    <t>239,5eFt</t>
  </si>
  <si>
    <t>Zagyvaparti Idősek Otthona</t>
  </si>
  <si>
    <t>Egyéb központi támogatás</t>
  </si>
  <si>
    <t xml:space="preserve">    - Jászkun Volán</t>
  </si>
  <si>
    <t xml:space="preserve">    - Testvérvárosi kapcsolatok</t>
  </si>
  <si>
    <t xml:space="preserve">    - rövidtávú közfoglalkoztatás</t>
  </si>
  <si>
    <t xml:space="preserve">    - hosszútávú közfoglalkoztatás</t>
  </si>
  <si>
    <t xml:space="preserve">    - Közfoglalkoztatás Joó János</t>
  </si>
  <si>
    <t xml:space="preserve">    - Népszámlálás</t>
  </si>
  <si>
    <t xml:space="preserve">    - Parlagfűmentesítési támogatás</t>
  </si>
  <si>
    <t xml:space="preserve">    - Szajol intézményfejlesztési hozzájárulás</t>
  </si>
  <si>
    <t xml:space="preserve">    - TIOP Digitális tábla pályázat</t>
  </si>
  <si>
    <t xml:space="preserve">    - TIOP Laptop pályázat</t>
  </si>
  <si>
    <t xml:space="preserve">    - Parlagfűmentesítés</t>
  </si>
  <si>
    <t xml:space="preserve">    - Szolnoki Kistérség Többcélú Társulása</t>
  </si>
  <si>
    <t xml:space="preserve">    - Testvérvárosi kapcsolatok pályázat továbbutalás</t>
  </si>
  <si>
    <t xml:space="preserve">   - ebből rövid lej.forgóeszköz finanszírozó hitel visszafizetés</t>
  </si>
  <si>
    <t>2009. december hónapban törlesztés</t>
  </si>
  <si>
    <t xml:space="preserve">    - ÁROP PH szervzet fejlesztés EU-s pályázat</t>
  </si>
  <si>
    <t>Finanszírozási műveletek működési célú</t>
  </si>
  <si>
    <t>Finanszírozási műveletek felhalmozási célú</t>
  </si>
  <si>
    <t>Véglegesen átvett pénzeszközök működésre</t>
  </si>
  <si>
    <t>Véglegesen átvett pénzeszközök felhalmozásra</t>
  </si>
  <si>
    <t>XI.</t>
  </si>
  <si>
    <t xml:space="preserve">MŰKÖDÉSI BEVÉTELEK </t>
  </si>
  <si>
    <t>FELHALMOZÁSI BEVÉTELEK</t>
  </si>
  <si>
    <t>FINANSZÍROZÁSI MŰVELETEK</t>
  </si>
  <si>
    <t>BEVÉTELEK MINDÖSSZESEN</t>
  </si>
  <si>
    <t>Személyi juttatás</t>
  </si>
  <si>
    <t>Munkaadót terhelő jár. és szociális hozzájár.adó</t>
  </si>
  <si>
    <t>Dologi kiadások</t>
  </si>
  <si>
    <t>Egyéb működési célú kiadás</t>
  </si>
  <si>
    <t>MŰKÖDÉSI KIADÁSOK</t>
  </si>
  <si>
    <t>FELHALMOZÁSI KIADÁSOK</t>
  </si>
  <si>
    <t>KÖLCSÖNÖK NYÚJTÁSA</t>
  </si>
  <si>
    <t>ÁLTALÁNOS TARTALÉK</t>
  </si>
  <si>
    <t>CÉLTARTALÉK</t>
  </si>
  <si>
    <t>FÜGGŐ KIADÁS</t>
  </si>
  <si>
    <t>KIADÁSOK MINDÖSSZESEN</t>
  </si>
  <si>
    <t>Újszász Városi Önkormányzat önállóan működő és gazdálkodó és önállóan működő intézményeinek</t>
  </si>
  <si>
    <t>3/b. számú melléklet folytatása</t>
  </si>
  <si>
    <t xml:space="preserve">    = ebből képviselői tiszteletdíj</t>
  </si>
  <si>
    <t xml:space="preserve">    = ebből képviselői tiszteletdíj miatt</t>
  </si>
  <si>
    <t xml:space="preserve">    = ebből képviselő-testület működésével kacsolatos</t>
  </si>
  <si>
    <t>Felügyeleti szervtől kapott támogatás</t>
  </si>
  <si>
    <t xml:space="preserve"> - ebből   normatív állami támogatás</t>
  </si>
  <si>
    <t xml:space="preserve">               normatív kötött támogatás</t>
  </si>
  <si>
    <t xml:space="preserve">               önkormányzati támogatás</t>
  </si>
  <si>
    <t>VII</t>
  </si>
  <si>
    <t>ÖNÁLLÓAN MŰKÖDŐ ÉS GAZDÁLKODÓ INTÉZMÉNY</t>
  </si>
  <si>
    <t xml:space="preserve">               SZJA térségi feladatot ellátó intézmény miatt</t>
  </si>
  <si>
    <t>ÖNÁLLÓAN MŰKÖDŐ INTÉZMÉNY</t>
  </si>
  <si>
    <t>Városi Művelődési Ház és Könyvtár</t>
  </si>
  <si>
    <t xml:space="preserve">    - ÉAOP-4.1.1/2F Gimnázium EU-s pályázat</t>
  </si>
  <si>
    <t xml:space="preserve">    - ÉAOP-5.1.1 Orczy Kastély homlokzat felúj. EU-s pályázat</t>
  </si>
  <si>
    <t xml:space="preserve">    - TIOP Könyvtár infrastruktúra fejl. EU-s pályázat</t>
  </si>
  <si>
    <t xml:space="preserve">    - LEADER Sportpálya öltöző felúj. EU-s pályázat</t>
  </si>
  <si>
    <t xml:space="preserve">    - NDP Bakó úti játszótér EU-s pályázat</t>
  </si>
  <si>
    <t xml:space="preserve">    - ÉAOP-3.1.2/A Dózsa György út EU-s pályázat</t>
  </si>
  <si>
    <t xml:space="preserve">    - Esélyegyenlőséget, felzárkóztatást segítő támogatás</t>
  </si>
  <si>
    <t xml:space="preserve">    - LEADER -Hagyományőrző rendezvény</t>
  </si>
  <si>
    <t xml:space="preserve">    - TÁMOP-3.1.4 EU-s pályázat</t>
  </si>
  <si>
    <t xml:space="preserve">    - Előző évi normatív támogatás visszatérülés</t>
  </si>
  <si>
    <t xml:space="preserve">    - TÁMOP Könyvtár pályázat</t>
  </si>
  <si>
    <t xml:space="preserve">    - Szolnoki kistérség Pedagógiai Szakszolgálat</t>
  </si>
  <si>
    <t xml:space="preserve">    - Likvid (folyószámla) hitel</t>
  </si>
  <si>
    <t xml:space="preserve">    - Éven belüli forgóeszköz.finaszírozó hitel</t>
  </si>
  <si>
    <t xml:space="preserve">    - Szociális ellátások</t>
  </si>
  <si>
    <t>7. számú melléklet</t>
  </si>
  <si>
    <t>Hiány</t>
  </si>
  <si>
    <t>Bevétel</t>
  </si>
  <si>
    <t>Kiadás</t>
  </si>
  <si>
    <t>Támogatás összesen</t>
  </si>
  <si>
    <t>További években</t>
  </si>
  <si>
    <t>ÉAOP-4.1.1/2/2F-2f-2009-0004 "Modernizáció és tartalmi felesztés az egyenlő esélyekért Újszászon"  Támogatási összeg 409.350,0 eFt</t>
  </si>
  <si>
    <t>ÉAOP-5.1.1/E-09-2009-0010 "Múltunk öröksége a jövőnk lehetősége" - az újszászi Orczy-kastély külső felújítása  Támogatási összeg: 47.799,0 eFt</t>
  </si>
  <si>
    <t>Leader pályázat- azonosító szám: 2076681907 "Sportpálya öltözőjének felújítása"  Támogatási összeg: 3.018,0 eFt</t>
  </si>
  <si>
    <t>TIOP-1.1.1-07/1-2008-0233 Intelligens iskolák létrehozása az újszászi tanulók egyenlő esélyeiért                                                Támogatási összeg: 39.537,0 eFt</t>
  </si>
  <si>
    <t>Nemzeti diverzifikációs program - "Játszótér építése a Bakó úton"     Támogatási összeg: 14.397,0 eFt</t>
  </si>
  <si>
    <t>ÖSSZESEN:</t>
  </si>
  <si>
    <t>Feladat megnevezése</t>
  </si>
  <si>
    <t>Összes kiadás</t>
  </si>
  <si>
    <t>Felújítási kiadások 
összesen:</t>
  </si>
  <si>
    <t>TÁMOP-3.2.4-08/1-2009-0069 "Zounok projekt II." Jász-Nagykun-Szolnok Megye könyvtárainak olvasás-, könyvtárnépszerűsítő projektje az ifjúsági és leszakadó térség felnőtteire, valamint az elektronikus megyei köz- és iskolai könyvtári szolgáltatások nyújtás Támogatási öszeg: 4.872,0 eFt, támogatási intenzitás 100%</t>
  </si>
  <si>
    <t>Folyószámla hitel visszafizetéd</t>
  </si>
  <si>
    <t>2013.-ban</t>
  </si>
  <si>
    <t>11. számú melléklet</t>
  </si>
  <si>
    <t>2011. évi teljesítés</t>
  </si>
  <si>
    <t>Telj./Mód.ei. (%)</t>
  </si>
  <si>
    <t>Önhibáján kívül hátr. helyzetben lévő önkorm.támogatása</t>
  </si>
  <si>
    <t>Telj./Mód.ei (%)</t>
  </si>
  <si>
    <t xml:space="preserve">    - Nemzeti Erőforrás Minisztérium Nővérhívó</t>
  </si>
  <si>
    <t xml:space="preserve">    - Munkabérhitel</t>
  </si>
  <si>
    <t>Telj/Mód.ei. (%)</t>
  </si>
  <si>
    <t xml:space="preserve">    - Polgármesteri Hivatal </t>
  </si>
  <si>
    <t>Átadott pénzeszköz felhalmozási kiadások</t>
  </si>
  <si>
    <t>Támogatási kölcsönök visszatér., értékp.</t>
  </si>
  <si>
    <t>Végl. átvett pénzeszk. államháztart.kívül</t>
  </si>
  <si>
    <t>Finansz.kiad. (rövid lej. hitelek, értékpap.)</t>
  </si>
  <si>
    <t>Finansz. bev. (rövid lej. hitelek, értékp.)</t>
  </si>
  <si>
    <t>értékesítésének, kibocsátásának bev.</t>
  </si>
  <si>
    <t>Tel./Mód.ei (%)</t>
  </si>
  <si>
    <t>Véglegesen átadott pénzeszköz működésre</t>
  </si>
  <si>
    <t>Eredeti előirányzat</t>
  </si>
  <si>
    <t>Személyi juttatások</t>
  </si>
  <si>
    <t>Dologi és egyéb folyó kiadások</t>
  </si>
  <si>
    <t>Műk.célú támog.értékű kiadások, egyéb támogatások</t>
  </si>
  <si>
    <t>ÁHT-n kívül végleges működési célú pénzeszk.átad.</t>
  </si>
  <si>
    <t>Felhalm.célú támog.értékű kiadások,egyéb támog.</t>
  </si>
  <si>
    <t>ÁHT-n kívül végleges felhalm. célú pénzeszk.átad.</t>
  </si>
  <si>
    <t>Hosszú lejáratú kölcsönök nyújtása</t>
  </si>
  <si>
    <t>Rövid lejáratú kölcsönök nyújtása</t>
  </si>
  <si>
    <t>KÖLTSÉGVETÉSI PÉNZFORGALMI KIADÁSOK</t>
  </si>
  <si>
    <t>Rövid lejáratú hitelek</t>
  </si>
  <si>
    <t>Tart.hitelvisz.metest.értékpapírok kiadásai</t>
  </si>
  <si>
    <t>Forg.célú hitelvisz.megtest.értékpapírok kiadásai</t>
  </si>
  <si>
    <t>FIANSZÍROZÁSI KIADÁSOK ÖSSZESEN</t>
  </si>
  <si>
    <t>PÉNZFORGALMI KIADÁSOK</t>
  </si>
  <si>
    <t>Pénzforgalom nélküli kiadások</t>
  </si>
  <si>
    <t>Kiegyenlítő, függő, átfutó kiadások</t>
  </si>
  <si>
    <t>KIADÁSOK ÖSSZESEN</t>
  </si>
  <si>
    <t>Műk.célú támog.ért.bevételek,egyéb támogatások</t>
  </si>
  <si>
    <t>ÁHT-n kívülről végleges műk.célú pénzeszk.átvét.</t>
  </si>
  <si>
    <t>Felhalmozási és tőke jellegű bevétel</t>
  </si>
  <si>
    <t>Felhalm.célú támog.ért.bevételek,egyéb támog.</t>
  </si>
  <si>
    <t>ÁHT-n kívül végleges felhalm.célú pénzszk.átvétel</t>
  </si>
  <si>
    <t>Támogatások, kiegészítések</t>
  </si>
  <si>
    <t>Hosszú lejáratú kölcsönök visszatérülése</t>
  </si>
  <si>
    <t>Rövid lejáratú kölcsönök visszatérülése</t>
  </si>
  <si>
    <t>KÖLTSÉGVETÉSI PÉNZFORGALMI BEVÉTELEK</t>
  </si>
  <si>
    <t>11. számú melléklet folytatása</t>
  </si>
  <si>
    <t>Hosszú lejáratú hitelek felvétele</t>
  </si>
  <si>
    <t>Rövid lejáratú hitelek felvétele</t>
  </si>
  <si>
    <t>39.</t>
  </si>
  <si>
    <t>Tartós hitelviszonyt megtestesítő értékpapír.bevét.</t>
  </si>
  <si>
    <t>40.</t>
  </si>
  <si>
    <t>Forgatási célú hitelvisz.megt.értékpapírok bevétele</t>
  </si>
  <si>
    <t>41.</t>
  </si>
  <si>
    <t>FINANSZÍROZÁSI BEVÉTELEK ÖSSZESEN</t>
  </si>
  <si>
    <t>42.</t>
  </si>
  <si>
    <t>PÉNZFORGALMI BEVÉTELEK</t>
  </si>
  <si>
    <t>43.</t>
  </si>
  <si>
    <t>44.</t>
  </si>
  <si>
    <t>Továbbadási (lebonyolítási) célú bevételek</t>
  </si>
  <si>
    <t>45.</t>
  </si>
  <si>
    <t>Kiegyenlítő,átfutó,függő bevételek</t>
  </si>
  <si>
    <t>46.</t>
  </si>
  <si>
    <t>BEVÉTELEK ÖSSZESEN</t>
  </si>
  <si>
    <t>47.</t>
  </si>
  <si>
    <t>Költségvet.-i bevételek és kiadások különbsége</t>
  </si>
  <si>
    <t>48.</t>
  </si>
  <si>
    <t>Finanszírozási műveletek eredménye</t>
  </si>
  <si>
    <t>49.</t>
  </si>
  <si>
    <t>Továbbadási célú bevételek és kiadások különbsége</t>
  </si>
  <si>
    <t>50.</t>
  </si>
  <si>
    <t>Aktív és passzív pénzügyi műveletek egyenlege</t>
  </si>
  <si>
    <t>18. számú melléklet</t>
  </si>
  <si>
    <t>Hosszú lejáratú hitelek törlesztése</t>
  </si>
  <si>
    <t>-15-ből likvidhitelek kiadása</t>
  </si>
  <si>
    <t>27.sorból önkorm.sajátos felhalm.és tőkebevétel</t>
  </si>
  <si>
    <t>31.sorból önkorm.költségvetési támogatási</t>
  </si>
  <si>
    <t>-37-ból likvid hitelek bevétele</t>
  </si>
  <si>
    <t>51.</t>
  </si>
  <si>
    <t>Korr. Költségvet.-i bevételek és kiadások különb.</t>
  </si>
  <si>
    <t>Támogatási kölcsönök visszat., értékpapírok</t>
  </si>
  <si>
    <t>Támogatási kölcsönök visszatér., értékpapírok</t>
  </si>
  <si>
    <t>Telj/Mód.ei (%)</t>
  </si>
  <si>
    <t>Önálló intézmények támogatása</t>
  </si>
  <si>
    <t>Telj/Mód.ei.(%)</t>
  </si>
  <si>
    <t xml:space="preserve">Létszám </t>
  </si>
  <si>
    <t xml:space="preserve">               SZJA térségi fel. ellátó intézmény miatt</t>
  </si>
  <si>
    <t>Tel/Mód.ei. (%)</t>
  </si>
  <si>
    <t xml:space="preserve"> Szakfeladatok megnevezése</t>
  </si>
  <si>
    <t xml:space="preserve">    - ebből felhalm.célú hitel visszafiz.</t>
  </si>
  <si>
    <t xml:space="preserve">    -          röv.lej.működési hitel visszafiz.</t>
  </si>
  <si>
    <t xml:space="preserve">    -          likvid (folyószámla) hitel visszafizetés</t>
  </si>
  <si>
    <t xml:space="preserve">                hosszúlej.működési hitel</t>
  </si>
  <si>
    <t xml:space="preserve">    -          EU támogatást megelőlegező hitel</t>
  </si>
  <si>
    <t>23.</t>
  </si>
  <si>
    <t xml:space="preserve">    -          hitel felvétel</t>
  </si>
  <si>
    <t>Létszám (fő) (mg.-i idénymunka)</t>
  </si>
  <si>
    <t>24.</t>
  </si>
  <si>
    <t>Önkormányzati jogalkotás</t>
  </si>
  <si>
    <t>Létszám (fő) (Képviselők száma)</t>
  </si>
  <si>
    <t>25.</t>
  </si>
  <si>
    <t>Statisztikai tevékenység</t>
  </si>
  <si>
    <t>Egyéb lakáshoz jutást segítő támogatás</t>
  </si>
  <si>
    <t>Ezer forintban !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</si>
  <si>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</si>
  <si>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</si>
  <si>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</si>
  <si>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</si>
  <si>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</si>
  <si>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</si>
  <si>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</si>
  <si>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</si>
  <si>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</si>
  <si>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</si>
  <si>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</si>
  <si>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</si>
  <si>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</si>
  <si>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Intézményi befizetés többlettámogatás miatt</t>
  </si>
  <si>
    <t>Költségvetési befizetés többlettámogatás miatt</t>
  </si>
  <si>
    <t>Költségvetési kiutalás kiutalatlan támogatás miatt</t>
  </si>
  <si>
    <t>Költségvetési kiutalás kiutalatlan intézményi támogatás miatt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</si>
  <si>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</si>
  <si>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</si>
  <si>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</si>
  <si>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</si>
  <si>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</si>
  <si>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</si>
  <si>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</si>
  <si>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</si>
  <si>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</si>
  <si>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</si>
  <si>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</si>
  <si>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</si>
  <si>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</si>
  <si>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</si>
  <si>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</si>
  <si>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</si>
  <si>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</si>
  <si>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</si>
  <si>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Sor-szám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</si>
  <si>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</si>
  <si>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</si>
  <si>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</si>
  <si>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</si>
  <si>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</si>
  <si>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</si>
  <si>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</si>
  <si>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</si>
  <si>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</si>
  <si>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</si>
  <si>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</si>
  <si>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Előző éveki teljesítés</t>
  </si>
  <si>
    <t>2012. évi számított előirányzat</t>
  </si>
  <si>
    <t>ÉAOP-4.1.1/2/2F-2f-2009-0004 "Modernizáció és tartalmi fejlesztés az egyenlő esélyekért Újszászon"</t>
  </si>
  <si>
    <t>ÉAOP-5.1.1/E-09-2009-0010 "Múltunk öröksége a jövőnk lehetősége"- az újszászi Orczy kastély külső felújítása</t>
  </si>
  <si>
    <t>LEADER 2076681907 "Sportpálya öltözőjének felújítása"</t>
  </si>
  <si>
    <t>Helyi közutak felújítása</t>
  </si>
  <si>
    <t>9.számú melléklet</t>
  </si>
  <si>
    <t>Integrált városfejlesztési stratégia</t>
  </si>
  <si>
    <t>ÉAOP-3.1.2/A-09-2009-0026 "Az újszászi Dózsa György út fejlesztése a közszolgáltatásokhoz való hozzáférés javítása érdekében"</t>
  </si>
  <si>
    <t>Homoktövis ültetvény</t>
  </si>
  <si>
    <t>Gimnázium és Műszaki Szakközépiskola és Kollégium (szakképzési hozzájárulásból)</t>
  </si>
  <si>
    <t>Támogatása nonprofit szervezetek részére</t>
  </si>
  <si>
    <t>Sorszám</t>
  </si>
  <si>
    <t>Újszász Város Vasutas Sportegyesület</t>
  </si>
  <si>
    <t>Polgárőr Egyesület</t>
  </si>
  <si>
    <t>Támogatás nonprofit szervezetek összesen</t>
  </si>
  <si>
    <t>10.számú melléklet</t>
  </si>
  <si>
    <t>Költségvetési pénzmaradvány</t>
  </si>
  <si>
    <t>Baross-Vasút út tüzivíz</t>
  </si>
  <si>
    <t>8.számú melléklet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</si>
  <si>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</si>
  <si>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</si>
  <si>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</si>
  <si>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</si>
  <si>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</si>
  <si>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</si>
  <si>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</si>
  <si>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A</t>
  </si>
  <si>
    <t>Vállalkozási tevékenység  szakfeladaton elszámolt bevételei (1+2±3)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</si>
  <si>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</si>
  <si>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</si>
  <si>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</si>
  <si>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B</t>
  </si>
  <si>
    <t>Vállalkozási tevékenység  szakfeladaton elszámolt  kiadásai [4+5±6)</t>
  </si>
  <si>
    <t>C</t>
  </si>
  <si>
    <t>Vállalkozási tevékenység pénzforgalmi maradványa (A–B)</t>
  </si>
  <si>
    <t>Vállalkozási tevékenységet terhelő értékcsökkenési leírás</t>
  </si>
  <si>
    <t>Alaptevékenység ellátására felhasznált és felhasználni tervezett vállalkozási maradvány</t>
  </si>
  <si>
    <t>Pénzforgalmi maradványt  jogszabály alapján módosító egyéb tétel  ( ± )</t>
  </si>
  <si>
    <t>D</t>
  </si>
  <si>
    <t>1.    Tartós tőke</t>
  </si>
  <si>
    <t>2.    Tőkeváltozások</t>
  </si>
  <si>
    <t xml:space="preserve">Vállalkozási tevékenység módosított pénzforgalmi vállalkozási maradványa (C–7–8±9) </t>
  </si>
  <si>
    <t>E</t>
  </si>
  <si>
    <t>Vállalkozási tevékenységet terhelő befizetési kötelezettség</t>
  </si>
  <si>
    <t>F</t>
  </si>
  <si>
    <t>Vállalkozási tartalékba helyezhető összeg (C–8–9–E)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</si>
  <si>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</si>
  <si>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</si>
  <si>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</si>
  <si>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</si>
  <si>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</si>
  <si>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ESZKÖZÖK</t>
  </si>
  <si>
    <t>A.)  Befektetett eszközök összesen</t>
  </si>
  <si>
    <t>I.     Immateriális javak</t>
  </si>
  <si>
    <t>II.    Tárgyi eszközök</t>
  </si>
  <si>
    <t>1. Ingatlanok és kapcsolódó vagyoni ért.jogok</t>
  </si>
  <si>
    <t xml:space="preserve">    = Törzsvagyon</t>
  </si>
  <si>
    <t xml:space="preserve">    - Korlátozottan forgalomképes</t>
  </si>
  <si>
    <t xml:space="preserve">    - Forgalomképtelen</t>
  </si>
  <si>
    <t xml:space="preserve">    = Törzsvagyonon kívüli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</si>
  <si>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</si>
  <si>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</si>
  <si>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</si>
  <si>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</si>
  <si>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</si>
  <si>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 tartalékok</t>
  </si>
  <si>
    <t>8. Tárgyi eszközök értékhelyesbítése</t>
  </si>
  <si>
    <t>III.    Befektetett pénzügyi eszközök</t>
  </si>
  <si>
    <t>1. Egyéb tartós részesedés</t>
  </si>
  <si>
    <t>2. Tartós hitelviszonyt megtestesítő értékpapír</t>
  </si>
  <si>
    <t>3. Tartósan adott kölcsönök</t>
  </si>
  <si>
    <t>4. Hosszúlejáratú bankbetétek</t>
  </si>
  <si>
    <t>5. Egyéb hosszúlejáratú követelések</t>
  </si>
  <si>
    <t>6. Befektetett pénzügyi eszközök értékhelyesb.</t>
  </si>
  <si>
    <t>IV.   Üzemeltetésre,kezelésre átadott eszközök</t>
  </si>
  <si>
    <t>B.)  Forgóeszközök összesen</t>
  </si>
  <si>
    <t>I.     Készletek</t>
  </si>
  <si>
    <t>II.    Követelések</t>
  </si>
  <si>
    <t>III.   Értékpapírok</t>
  </si>
  <si>
    <t>IV.  Pénzeszközök</t>
  </si>
  <si>
    <t>V.   Egyéb aktív pénzügyi elszámolások</t>
  </si>
  <si>
    <t>FORRÁSOK</t>
  </si>
  <si>
    <t>D.)  Saját tőke összesen</t>
  </si>
  <si>
    <t>3.    Értékelési tartalék</t>
  </si>
  <si>
    <t>E.)  Tartalékok összesen</t>
  </si>
  <si>
    <t>I.     Költségvetési tartalék</t>
  </si>
  <si>
    <t>II.    Vállalkozási tartalék</t>
  </si>
  <si>
    <t>F.)  Kötelezettségek összesen</t>
  </si>
  <si>
    <t>I.    Hosszú lejáratú kötelezettségek</t>
  </si>
  <si>
    <t>II.   Rövid lejáratú kötelezettségek</t>
  </si>
  <si>
    <t>III.  Egyéb passzív pénzügyi elszámolások</t>
  </si>
  <si>
    <t>13. számú melléklet</t>
  </si>
  <si>
    <t>13. számú melléklet folytatása</t>
  </si>
  <si>
    <t>Módosított előirányzat</t>
  </si>
  <si>
    <t>Teljesítés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</si>
  <si>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</si>
  <si>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</si>
  <si>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</si>
  <si>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</si>
  <si>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</si>
  <si>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</si>
  <si>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</si>
  <si>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</si>
  <si>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</si>
  <si>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</si>
  <si>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</si>
  <si>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</si>
  <si>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</si>
  <si>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ÚJSZÁSZ VÁROSI ÖNKORMÁNYZAT EGYSZERŰSÍTETT PÉNZMARADVÁNY-KIMUTATÁSA</t>
  </si>
  <si>
    <t>ÚJSZÁSZ VÁROSI ÖNKORMÁNYZAT EGYSZERŰSÍTETT VÁLLALKOZÁSI MARADVÁNY-KIMUTATÁS</t>
  </si>
  <si>
    <t>17. számú melléklet</t>
  </si>
  <si>
    <t>ÚJSZÁSZ VÁROSI ÖNKORMÁNYZAT PÉNZESZKÖZÖK VÁLTOZÁSÁNAK LEVEZETÉSE</t>
  </si>
  <si>
    <t>Ellátottak pénzbeli juttatása</t>
  </si>
  <si>
    <t xml:space="preserve">    - Zagyvaparti Idősek Otthona</t>
  </si>
  <si>
    <t>Vis maior</t>
  </si>
  <si>
    <t xml:space="preserve">Létszám (fő) </t>
  </si>
  <si>
    <t xml:space="preserve">    - ebből  OEP-től átvett pénzeszköz</t>
  </si>
  <si>
    <t>Távmunka</t>
  </si>
  <si>
    <t xml:space="preserve">    - ebből átvett pénzeszköz</t>
  </si>
  <si>
    <t>Létszám (fő) Munkatörvénykönyves</t>
  </si>
  <si>
    <t>Városgazdálkodás</t>
  </si>
  <si>
    <t>Karbantartók</t>
  </si>
  <si>
    <t>Köztisztasági tevékenység</t>
  </si>
  <si>
    <t>Lapkiadás</t>
  </si>
  <si>
    <t>Közvilágítás</t>
  </si>
  <si>
    <t>Rendszeres pénzbeni ellátás</t>
  </si>
  <si>
    <t>Eseti pénzbeni ellátás</t>
  </si>
  <si>
    <t>Finanszírozási műveletek</t>
  </si>
  <si>
    <t xml:space="preserve">    - ebből önkormányzat sajátos működési bevétele</t>
  </si>
  <si>
    <t xml:space="preserve">    -          önkormányzat költségvetési támogatása</t>
  </si>
  <si>
    <t xml:space="preserve">    -          felhalmozási és tőkejellegű bevétel</t>
  </si>
  <si>
    <t>Helyi közutak létesítése, felújítása</t>
  </si>
  <si>
    <t>Önkormányzat elszámolásai</t>
  </si>
  <si>
    <t xml:space="preserve">    - ebből Gimnázium támogatás</t>
  </si>
  <si>
    <t xml:space="preserve">    -          Újszászi Nevelési Központ támogatás</t>
  </si>
  <si>
    <t xml:space="preserve">    -          saját bevétel</t>
  </si>
  <si>
    <t>2012.</t>
  </si>
  <si>
    <t xml:space="preserve">Felhalmozási célú hitel visszafiz. </t>
  </si>
  <si>
    <t xml:space="preserve">    - Városi Művelődési Ház és Könyvtár</t>
  </si>
  <si>
    <t xml:space="preserve">    - Hosszúlejáratú működési hitel</t>
  </si>
  <si>
    <t xml:space="preserve">    - Rulírozó hitel</t>
  </si>
  <si>
    <t>ezer Ft-ban</t>
  </si>
  <si>
    <t>Sor-sz.</t>
  </si>
  <si>
    <t>Megnevezés</t>
  </si>
  <si>
    <t>BEVÉTELEK</t>
  </si>
  <si>
    <t>Működési bevételek</t>
  </si>
  <si>
    <t>1.</t>
  </si>
  <si>
    <t>Intézményi működési bevételek</t>
  </si>
  <si>
    <t>2.</t>
  </si>
  <si>
    <t>Önkormányzatok sajátos működési bevételei</t>
  </si>
  <si>
    <t>Illetékek</t>
  </si>
  <si>
    <t>Helyi adók</t>
  </si>
  <si>
    <t>Átengedett központi adók</t>
  </si>
  <si>
    <t>Bíróságok, pótlékok és egyéb sajátos bevételek</t>
  </si>
  <si>
    <t xml:space="preserve">    -Talajterhelési díj</t>
  </si>
  <si>
    <t>Támogatások</t>
  </si>
  <si>
    <t>3.</t>
  </si>
  <si>
    <t>Önkormányzatok költségvetési támogatása</t>
  </si>
  <si>
    <t>Normatív támogatások</t>
  </si>
  <si>
    <t xml:space="preserve">Központosított előirányzatok </t>
  </si>
  <si>
    <t>Helyi önkormányzatok színházi támogatása</t>
  </si>
  <si>
    <t>Normatív kötött felhasználású támogatások</t>
  </si>
  <si>
    <t>Felhalmozási és tőke jellegű bevételek</t>
  </si>
  <si>
    <t>4.</t>
  </si>
  <si>
    <t>Tárgyi eszközök, immateriális javak értékesítése</t>
  </si>
  <si>
    <t>5.</t>
  </si>
  <si>
    <t>Önkormányzatok sajátos felhalmozási és tőkebevételei</t>
  </si>
  <si>
    <t>6.</t>
  </si>
  <si>
    <t>Pénzügyi befektetések bevételei</t>
  </si>
  <si>
    <t>Véglegesen átvett pénzeszközök</t>
  </si>
  <si>
    <t>7.</t>
  </si>
  <si>
    <t>Működési célú pénzeszköz átvétel</t>
  </si>
  <si>
    <t xml:space="preserve">    - ebből OEP-től átvett pénzeszköz</t>
  </si>
  <si>
    <t xml:space="preserve">    - közlekedési támogatásra</t>
  </si>
  <si>
    <t xml:space="preserve">    - gyermektartásdíj előlegre</t>
  </si>
  <si>
    <t>8.</t>
  </si>
  <si>
    <t>Felhalmozási célú pénzeszköz átvétel</t>
  </si>
  <si>
    <t>Támogatási kölcsönök visszatérülése, értékpapírok</t>
  </si>
  <si>
    <t>értékesítésének, kibocsátásának bevétele</t>
  </si>
  <si>
    <t>9.</t>
  </si>
  <si>
    <t>Felhalmozási célú támogatási kölcsönök visszatér.</t>
  </si>
  <si>
    <t xml:space="preserve">    - Dolgozóknak folyósított kölcsönök visszatér.</t>
  </si>
  <si>
    <t xml:space="preserve">    - Lakásépítésre és lakásvásárlási kölcsön visszatér.</t>
  </si>
  <si>
    <t>Hitelek</t>
  </si>
  <si>
    <t>10.</t>
  </si>
  <si>
    <t>Működési célú hitel</t>
  </si>
  <si>
    <t>11.</t>
  </si>
  <si>
    <t>Felhalmozási célú hitel</t>
  </si>
  <si>
    <t>Pénzforgalom nélküli bevételek</t>
  </si>
  <si>
    <t>12.</t>
  </si>
  <si>
    <t>Előző évi várható pénzmaradvány</t>
  </si>
  <si>
    <t>13.</t>
  </si>
  <si>
    <t xml:space="preserve">Bevételek mindösszesen </t>
  </si>
  <si>
    <t>KIADÁSOK</t>
  </si>
  <si>
    <t>Személyi jellegű kiadások</t>
  </si>
  <si>
    <t>Munkaadót terhelő járulékok</t>
  </si>
  <si>
    <t>Dologi jellegű kiadások</t>
  </si>
  <si>
    <t>Ellátottak pénzbeli juttatásai</t>
  </si>
  <si>
    <t xml:space="preserve">    - Támogatások nonprofit szervezeteknek</t>
  </si>
  <si>
    <t xml:space="preserve">Működési kiadások </t>
  </si>
  <si>
    <t>Beruházási kiadások</t>
  </si>
  <si>
    <t>Felújítási kiadások</t>
  </si>
  <si>
    <t>Egyéb felhalmozási kiadások</t>
  </si>
  <si>
    <t xml:space="preserve">    - Vissza nem térítendő első lakáshoz jutó tám.</t>
  </si>
  <si>
    <t>Általános tartalék</t>
  </si>
  <si>
    <t>Év végi tervezett pénzmaradvány</t>
  </si>
  <si>
    <t xml:space="preserve">Kiadások mindösszesen </t>
  </si>
  <si>
    <t>Költségvetési létszámkeret</t>
  </si>
  <si>
    <t>I.</t>
  </si>
  <si>
    <t>II.</t>
  </si>
  <si>
    <t>III.</t>
  </si>
  <si>
    <t>IV.</t>
  </si>
  <si>
    <t>V.</t>
  </si>
  <si>
    <t>VI.</t>
  </si>
  <si>
    <t>3/a. számú melléklet folytatása</t>
  </si>
  <si>
    <t>Ebből 2012. évi támogatás</t>
  </si>
  <si>
    <t>2011.év végéig kiadás</t>
  </si>
  <si>
    <t>2012. évben</t>
  </si>
  <si>
    <t>Költségvetési bevételek összesen</t>
  </si>
  <si>
    <t>VII.</t>
  </si>
  <si>
    <t>Hitel felvétel (Felhalmozási)</t>
  </si>
  <si>
    <t>Működési kiadások</t>
  </si>
  <si>
    <t>Felhalmozási kiadások</t>
  </si>
  <si>
    <t>Tartalékok</t>
  </si>
  <si>
    <t>Költségvetési kiadások összesen</t>
  </si>
  <si>
    <t>Hiteltörlesztés (Felhalmozási)</t>
  </si>
  <si>
    <t>Bevételek összesen</t>
  </si>
  <si>
    <t>Kiadások összesen</t>
  </si>
  <si>
    <t xml:space="preserve">            - Újszászi Nevelési Központ</t>
  </si>
  <si>
    <t>Vis maior támogatás</t>
  </si>
  <si>
    <t xml:space="preserve">    -Egyéb felhalmozási kölcsön nyújtása háztartásoknak</t>
  </si>
  <si>
    <t>2/a. számú melléklet</t>
  </si>
  <si>
    <t>Helyi önkormányzatok kiegészítő támogatása</t>
  </si>
  <si>
    <t>Működési célú hitel, kötvénykibocsátás</t>
  </si>
  <si>
    <t>Hivatásos gondnokok</t>
  </si>
  <si>
    <t>Védőnői Szolgálat (Ifjúság eü.gondozás)</t>
  </si>
  <si>
    <t xml:space="preserve">    -           támog.ért.működésre átvett pénzeszk.</t>
  </si>
  <si>
    <t xml:space="preserve">    -           támog.ért.felhalm. átvett pénzeszk.</t>
  </si>
  <si>
    <t xml:space="preserve">    -          felhalm.átvett pénzeszk.</t>
  </si>
  <si>
    <t xml:space="preserve">    -           működésre átvett pénzeszk.</t>
  </si>
  <si>
    <t xml:space="preserve">    -          támog.ért.működési átvett pénzeszk.</t>
  </si>
  <si>
    <t xml:space="preserve">    - ebből hitelfelvétel működésre</t>
  </si>
  <si>
    <t xml:space="preserve">                hitelfelvétel EU-s támogatás megelőleg.</t>
  </si>
  <si>
    <t>Létszám (fő) (megbízási díj)</t>
  </si>
  <si>
    <t>Létszám (fő) Mt.részmunkaidős</t>
  </si>
  <si>
    <t xml:space="preserve">    -          Művelődési Ház és Könyvtár</t>
  </si>
  <si>
    <t xml:space="preserve">   -           Városi Tornacsarnok</t>
  </si>
  <si>
    <t>Ügyeleti ellátás</t>
  </si>
  <si>
    <t>Létszám (fő) Megbízási díj</t>
  </si>
  <si>
    <t>Háziorvosi szolgálat</t>
  </si>
  <si>
    <t>Fogorvosi szolgálat</t>
  </si>
  <si>
    <t xml:space="preserve">Újszász Városi Önkormányzat több éves kihatással járó </t>
  </si>
  <si>
    <t>4. számú melléklet</t>
  </si>
  <si>
    <t>2014.</t>
  </si>
  <si>
    <t>2015.</t>
  </si>
  <si>
    <t>Törlesztési esedékességek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</si>
  <si>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</si>
  <si>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</si>
  <si>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</si>
  <si>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</si>
  <si>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</si>
  <si>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</si>
  <si>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</si>
  <si>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</si>
  <si>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</si>
  <si>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</si>
  <si>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</si>
  <si>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</si>
  <si>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</si>
  <si>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</si>
  <si>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</si>
  <si>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Hosszúlejáratú fejlesztési hitelek</t>
  </si>
  <si>
    <t>BH59D201407000       67.938.059.-Ft (címzett tám.beruházás)</t>
  </si>
  <si>
    <t>BH59D137509000       47.320.894.-Ft (ÉAOP Gimnázium)</t>
  </si>
  <si>
    <t>BH59D137609000     105.640.000.-Ft (Helyi közutak)</t>
  </si>
  <si>
    <t>BH59D137710001       28.199.763.-Ft (ÉAOP Dózsa, Orczy)</t>
  </si>
  <si>
    <t>BH59D137710002         3.269.181.-Ft (LEADER Sportöltoző)</t>
  </si>
  <si>
    <t>Összesen: 252.367.897.-Ft</t>
  </si>
  <si>
    <t>OC59D1346211000   78.000.000.-Ft (EU-s megelőlegező)</t>
  </si>
  <si>
    <t>OK59D136311000     40.000.000.-Ft (Munkahelyteremtő)</t>
  </si>
  <si>
    <t>RK59D106911000   40.000.000.-Ft (Rulírozó hitel)</t>
  </si>
  <si>
    <t>164/Fe/2011. 130.000.000.-Ft Hosszúlej.működési hitel</t>
  </si>
  <si>
    <t xml:space="preserve">ellátottak térítési díja
</t>
  </si>
  <si>
    <t xml:space="preserve"> 5. számú melléklet</t>
  </si>
  <si>
    <t>6. számú melléklet</t>
  </si>
  <si>
    <t>2011.-ben törlesztés</t>
  </si>
  <si>
    <t>Magyar Takarékszövetkezeti Bank Zártkörűen Működő Részvénytársaság</t>
  </si>
  <si>
    <t>1122 Budapest, Pethényi köz 10.</t>
  </si>
  <si>
    <r>
      <t>A hitel folyósítása:</t>
    </r>
    <r>
      <rPr>
        <sz val="10"/>
        <rFont val="Arial"/>
        <family val="2"/>
      </rPr>
      <t xml:space="preserve"> 2011. év </t>
    </r>
  </si>
  <si>
    <t>Munkahelyteremtő beruházást segítő hitel</t>
  </si>
  <si>
    <r>
      <t>A hitel keretösszege:</t>
    </r>
    <r>
      <rPr>
        <sz val="10"/>
        <rFont val="Arial"/>
        <family val="2"/>
      </rPr>
      <t xml:space="preserve"> 40.000.000.-Ft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</si>
</sst>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#"/>
    <numFmt numFmtId="167" formatCode="00"/>
    <numFmt numFmtId="168" formatCode="#,###__;\-\ #,###__"/>
    <numFmt numFmtId="169" formatCode="#,###__"/>
    <numFmt numFmtId="170" formatCode="&quot;H-&quot;0000"/>
    <numFmt numFmtId="171" formatCode="#,##0.0_ ;\-#,##0.0\ "/>
    <numFmt numFmtId="172" formatCode="#,##0_ ;\-#,##0\ "/>
    <numFmt numFmtId="173" formatCode="#,##0.0_ ;[Red]\-#,##0.0\ "/>
    <numFmt numFmtId="174" formatCode="#,##0.00_ ;[Red]\-#,##0.00\ "/>
  </numFmts>
  <fonts count="91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color indexed="8"/>
      <name val="Arial"/>
      <family val="2"/>
    </font>
    <font>
      <b/>
      <i/>
      <sz val="10"/>
      <name val="Arial CE"/>
      <family val="0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Arial CE"/>
      <family val="0"/>
    </font>
    <font>
      <b/>
      <sz val="12"/>
      <name val="Arial CE"/>
      <family val="0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b/>
      <u val="single"/>
      <sz val="6"/>
      <name val="Times New Roman"/>
      <family val="1"/>
    </font>
    <font>
      <b/>
      <i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b/>
      <sz val="8"/>
      <name val="Arial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b/>
      <u val="single"/>
      <sz val="10"/>
      <name val="Arial CE"/>
      <family val="0"/>
    </font>
    <font>
      <i/>
      <sz val="10"/>
      <name val="Arial CE"/>
      <family val="0"/>
    </font>
    <font>
      <b/>
      <i/>
      <u val="single"/>
      <sz val="10"/>
      <name val="Arial CE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name val="Calibri"/>
      <family val="2"/>
    </font>
    <font>
      <b/>
      <i/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1617">
    <xf numFmtId="0" fontId="0" fillId="0" borderId="0" xfId="0" applyAlignment="1">
      <alignment/>
    </xf>
    <xf numFmtId="0" fontId="1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1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/>
      <protection/>
    </xf>
    <xf numFmtId="49" fontId="2" fillId="0" borderId="15" xfId="57" applyNumberFormat="1" applyFont="1" applyBorder="1" applyAlignment="1">
      <alignment horizontal="center"/>
      <protection/>
    </xf>
    <xf numFmtId="49" fontId="2" fillId="0" borderId="14" xfId="57" applyNumberFormat="1" applyFont="1" applyBorder="1" applyAlignment="1">
      <alignment horizontal="center"/>
      <protection/>
    </xf>
    <xf numFmtId="49" fontId="2" fillId="0" borderId="16" xfId="57" applyNumberFormat="1" applyFont="1" applyBorder="1" applyAlignment="1">
      <alignment horizontal="center"/>
      <protection/>
    </xf>
    <xf numFmtId="49" fontId="2" fillId="0" borderId="13" xfId="57" applyNumberFormat="1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1" fillId="0" borderId="0" xfId="57" applyBorder="1">
      <alignment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/>
      <protection/>
    </xf>
    <xf numFmtId="0" fontId="2" fillId="0" borderId="18" xfId="57" applyFont="1" applyBorder="1">
      <alignment/>
      <protection/>
    </xf>
    <xf numFmtId="0" fontId="1" fillId="0" borderId="0" xfId="57" applyFont="1">
      <alignment/>
      <protection/>
    </xf>
    <xf numFmtId="0" fontId="1" fillId="0" borderId="0" xfId="59">
      <alignment/>
      <protection/>
    </xf>
    <xf numFmtId="0" fontId="1" fillId="0" borderId="14" xfId="59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0" xfId="59" applyFont="1" applyBorder="1" applyAlignment="1">
      <alignment horizontal="left"/>
      <protection/>
    </xf>
    <xf numFmtId="49" fontId="2" fillId="0" borderId="16" xfId="59" applyNumberFormat="1" applyFont="1" applyBorder="1" applyAlignment="1">
      <alignment horizontal="center"/>
      <protection/>
    </xf>
    <xf numFmtId="49" fontId="2" fillId="0" borderId="13" xfId="59" applyNumberFormat="1" applyFont="1" applyBorder="1" applyAlignment="1">
      <alignment horizontal="center"/>
      <protection/>
    </xf>
    <xf numFmtId="49" fontId="2" fillId="0" borderId="14" xfId="59" applyNumberFormat="1" applyFont="1" applyBorder="1" applyAlignment="1">
      <alignment horizontal="center" vertical="center"/>
      <protection/>
    </xf>
    <xf numFmtId="49" fontId="2" fillId="0" borderId="15" xfId="59" applyNumberFormat="1" applyFont="1" applyBorder="1" applyAlignment="1">
      <alignment horizontal="center"/>
      <protection/>
    </xf>
    <xf numFmtId="49" fontId="2" fillId="0" borderId="17" xfId="59" applyNumberFormat="1" applyFont="1" applyBorder="1" applyAlignment="1">
      <alignment horizontal="center"/>
      <protection/>
    </xf>
    <xf numFmtId="49" fontId="2" fillId="0" borderId="19" xfId="59" applyNumberFormat="1" applyFont="1" applyBorder="1" applyAlignment="1">
      <alignment horizontal="center"/>
      <protection/>
    </xf>
    <xf numFmtId="49" fontId="2" fillId="0" borderId="0" xfId="59" applyNumberFormat="1" applyFont="1" applyBorder="1" applyAlignment="1">
      <alignment horizontal="center"/>
      <protection/>
    </xf>
    <xf numFmtId="49" fontId="2" fillId="0" borderId="20" xfId="59" applyNumberFormat="1" applyFont="1" applyBorder="1" applyAlignment="1">
      <alignment horizontal="center"/>
      <protection/>
    </xf>
    <xf numFmtId="49" fontId="2" fillId="0" borderId="21" xfId="59" applyNumberFormat="1" applyFont="1" applyBorder="1" applyAlignment="1">
      <alignment horizontal="center"/>
      <protection/>
    </xf>
    <xf numFmtId="49" fontId="2" fillId="0" borderId="18" xfId="59" applyNumberFormat="1" applyFont="1" applyBorder="1" applyAlignment="1">
      <alignment horizontal="center"/>
      <protection/>
    </xf>
    <xf numFmtId="0" fontId="2" fillId="0" borderId="0" xfId="59" applyFont="1" applyAlignment="1">
      <alignment horizontal="right"/>
      <protection/>
    </xf>
    <xf numFmtId="0" fontId="2" fillId="0" borderId="14" xfId="59" applyFont="1" applyBorder="1">
      <alignment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10" fillId="0" borderId="0" xfId="62" applyFont="1">
      <alignment/>
      <protection/>
    </xf>
    <xf numFmtId="0" fontId="11" fillId="0" borderId="0" xfId="62" applyFont="1" applyAlignment="1">
      <alignment horizontal="right"/>
      <protection/>
    </xf>
    <xf numFmtId="0" fontId="3" fillId="0" borderId="0" xfId="62" applyFont="1" applyAlignment="1">
      <alignment/>
      <protection/>
    </xf>
    <xf numFmtId="0" fontId="1" fillId="0" borderId="0" xfId="62">
      <alignment/>
      <protection/>
    </xf>
    <xf numFmtId="0" fontId="10" fillId="0" borderId="0" xfId="62" applyFont="1" applyAlignment="1">
      <alignment horizontal="center"/>
      <protection/>
    </xf>
    <xf numFmtId="0" fontId="1" fillId="0" borderId="0" xfId="62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1" fillId="0" borderId="14" xfId="62" applyBorder="1" applyAlignment="1">
      <alignment horizontal="center" vertical="center" wrapText="1"/>
      <protection/>
    </xf>
    <xf numFmtId="0" fontId="1" fillId="0" borderId="22" xfId="62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49" fontId="2" fillId="0" borderId="16" xfId="62" applyNumberFormat="1" applyFont="1" applyBorder="1" applyAlignment="1">
      <alignment horizontal="center"/>
      <protection/>
    </xf>
    <xf numFmtId="49" fontId="2" fillId="0" borderId="13" xfId="62" applyNumberFormat="1" applyFont="1" applyBorder="1" applyAlignment="1">
      <alignment horizontal="center"/>
      <protection/>
    </xf>
    <xf numFmtId="49" fontId="2" fillId="0" borderId="14" xfId="62" applyNumberFormat="1" applyFont="1" applyBorder="1" applyAlignment="1">
      <alignment horizontal="center" vertical="center"/>
      <protection/>
    </xf>
    <xf numFmtId="49" fontId="2" fillId="0" borderId="15" xfId="62" applyNumberFormat="1" applyFont="1" applyBorder="1" applyAlignment="1">
      <alignment horizontal="center"/>
      <protection/>
    </xf>
    <xf numFmtId="49" fontId="2" fillId="0" borderId="17" xfId="62" applyNumberFormat="1" applyFont="1" applyBorder="1" applyAlignment="1">
      <alignment horizontal="center"/>
      <protection/>
    </xf>
    <xf numFmtId="49" fontId="2" fillId="0" borderId="14" xfId="62" applyNumberFormat="1" applyFont="1" applyBorder="1" applyAlignment="1">
      <alignment horizontal="center"/>
      <protection/>
    </xf>
    <xf numFmtId="49" fontId="2" fillId="0" borderId="18" xfId="62" applyNumberFormat="1" applyFont="1" applyBorder="1" applyAlignment="1">
      <alignment horizontal="center"/>
      <protection/>
    </xf>
    <xf numFmtId="0" fontId="1" fillId="0" borderId="23" xfId="62" applyBorder="1">
      <alignment/>
      <protection/>
    </xf>
    <xf numFmtId="0" fontId="1" fillId="0" borderId="0" xfId="62" applyBorder="1">
      <alignment/>
      <protection/>
    </xf>
    <xf numFmtId="0" fontId="2" fillId="0" borderId="0" xfId="62" applyFont="1" applyAlignment="1">
      <alignment horizontal="right"/>
      <protection/>
    </xf>
    <xf numFmtId="0" fontId="2" fillId="0" borderId="14" xfId="62" applyFont="1" applyBorder="1">
      <alignment/>
      <protection/>
    </xf>
    <xf numFmtId="0" fontId="2" fillId="0" borderId="22" xfId="62" applyFont="1" applyBorder="1">
      <alignment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8" xfId="62" applyFont="1" applyBorder="1">
      <alignment/>
      <protection/>
    </xf>
    <xf numFmtId="0" fontId="1" fillId="0" borderId="0" xfId="62" applyAlignment="1">
      <alignment horizontal="right"/>
      <protection/>
    </xf>
    <xf numFmtId="0" fontId="1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1" fillId="0" borderId="0" xfId="63">
      <alignment/>
      <protection/>
    </xf>
    <xf numFmtId="0" fontId="4" fillId="0" borderId="0" xfId="63" applyFont="1" applyAlignment="1">
      <alignment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2" fillId="0" borderId="14" xfId="63" applyFont="1" applyBorder="1" applyAlignment="1">
      <alignment horizontal="center"/>
      <protection/>
    </xf>
    <xf numFmtId="0" fontId="2" fillId="0" borderId="18" xfId="63" applyFont="1" applyBorder="1" applyAlignment="1">
      <alignment horizontal="center"/>
      <protection/>
    </xf>
    <xf numFmtId="0" fontId="1" fillId="0" borderId="0" xfId="64">
      <alignment/>
      <protection/>
    </xf>
    <xf numFmtId="0" fontId="3" fillId="0" borderId="0" xfId="64" applyFont="1" applyAlignment="1">
      <alignment horizontal="right"/>
      <protection/>
    </xf>
    <xf numFmtId="0" fontId="3" fillId="0" borderId="0" xfId="64" applyFont="1" applyAlignment="1">
      <alignment/>
      <protection/>
    </xf>
    <xf numFmtId="0" fontId="4" fillId="0" borderId="0" xfId="64" applyFont="1" applyAlignment="1">
      <alignment horizontal="center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24" xfId="64" applyFont="1" applyBorder="1" applyAlignment="1">
      <alignment horizontal="center" vertical="center" wrapText="1"/>
      <protection/>
    </xf>
    <xf numFmtId="0" fontId="2" fillId="0" borderId="25" xfId="64" applyFont="1" applyBorder="1" applyAlignment="1">
      <alignment horizontal="center" vertical="center" wrapText="1"/>
      <protection/>
    </xf>
    <xf numFmtId="0" fontId="1" fillId="0" borderId="14" xfId="64" applyBorder="1" applyAlignment="1">
      <alignment horizontal="center" vertical="center" wrapText="1"/>
      <protection/>
    </xf>
    <xf numFmtId="0" fontId="1" fillId="0" borderId="26" xfId="64" applyBorder="1">
      <alignment/>
      <protection/>
    </xf>
    <xf numFmtId="0" fontId="1" fillId="0" borderId="22" xfId="64" applyBorder="1">
      <alignment/>
      <protection/>
    </xf>
    <xf numFmtId="0" fontId="2" fillId="0" borderId="15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/>
      <protection/>
    </xf>
    <xf numFmtId="2" fontId="1" fillId="0" borderId="27" xfId="64" applyNumberFormat="1" applyBorder="1" applyAlignment="1">
      <alignment horizontal="right"/>
      <protection/>
    </xf>
    <xf numFmtId="49" fontId="2" fillId="0" borderId="16" xfId="64" applyNumberFormat="1" applyFont="1" applyBorder="1" applyAlignment="1">
      <alignment horizontal="center"/>
      <protection/>
    </xf>
    <xf numFmtId="49" fontId="2" fillId="0" borderId="13" xfId="64" applyNumberFormat="1" applyFont="1" applyBorder="1" applyAlignment="1">
      <alignment horizontal="center"/>
      <protection/>
    </xf>
    <xf numFmtId="49" fontId="2" fillId="0" borderId="14" xfId="64" applyNumberFormat="1" applyFont="1" applyBorder="1" applyAlignment="1">
      <alignment horizontal="center" vertical="center"/>
      <protection/>
    </xf>
    <xf numFmtId="49" fontId="2" fillId="0" borderId="15" xfId="64" applyNumberFormat="1" applyFont="1" applyBorder="1" applyAlignment="1">
      <alignment horizontal="center"/>
      <protection/>
    </xf>
    <xf numFmtId="49" fontId="2" fillId="0" borderId="17" xfId="64" applyNumberFormat="1" applyFont="1" applyBorder="1" applyAlignment="1">
      <alignment horizontal="center"/>
      <protection/>
    </xf>
    <xf numFmtId="0" fontId="1" fillId="0" borderId="0" xfId="64" applyBorder="1">
      <alignment/>
      <protection/>
    </xf>
    <xf numFmtId="49" fontId="2" fillId="0" borderId="14" xfId="64" applyNumberFormat="1" applyFont="1" applyBorder="1" applyAlignment="1">
      <alignment horizontal="center"/>
      <protection/>
    </xf>
    <xf numFmtId="49" fontId="2" fillId="0" borderId="0" xfId="64" applyNumberFormat="1" applyFont="1" applyBorder="1" applyAlignment="1">
      <alignment horizontal="center"/>
      <protection/>
    </xf>
    <xf numFmtId="0" fontId="5" fillId="0" borderId="0" xfId="64" applyFont="1" applyBorder="1" applyAlignment="1">
      <alignment horizontal="left"/>
      <protection/>
    </xf>
    <xf numFmtId="0" fontId="13" fillId="0" borderId="17" xfId="65" applyFont="1" applyBorder="1" applyAlignment="1">
      <alignment horizontal="center"/>
      <protection/>
    </xf>
    <xf numFmtId="49" fontId="2" fillId="0" borderId="28" xfId="64" applyNumberFormat="1" applyFont="1" applyBorder="1" applyAlignment="1">
      <alignment horizontal="center"/>
      <protection/>
    </xf>
    <xf numFmtId="49" fontId="2" fillId="0" borderId="28" xfId="64" applyNumberFormat="1" applyFont="1" applyBorder="1" applyAlignment="1">
      <alignment horizontal="center"/>
      <protection/>
    </xf>
    <xf numFmtId="0" fontId="2" fillId="0" borderId="17" xfId="63" applyFont="1" applyBorder="1" applyAlignment="1">
      <alignment horizontal="center"/>
      <protection/>
    </xf>
    <xf numFmtId="4" fontId="1" fillId="0" borderId="29" xfId="57" applyNumberFormat="1" applyBorder="1">
      <alignment/>
      <protection/>
    </xf>
    <xf numFmtId="4" fontId="1" fillId="0" borderId="26" xfId="57" applyNumberFormat="1" applyBorder="1">
      <alignment/>
      <protection/>
    </xf>
    <xf numFmtId="0" fontId="5" fillId="0" borderId="26" xfId="59" applyFont="1" applyBorder="1" applyAlignment="1">
      <alignment horizontal="left"/>
      <protection/>
    </xf>
    <xf numFmtId="4" fontId="1" fillId="0" borderId="24" xfId="57" applyNumberFormat="1" applyBorder="1">
      <alignment/>
      <protection/>
    </xf>
    <xf numFmtId="4" fontId="1" fillId="0" borderId="11" xfId="57" applyNumberFormat="1" applyBorder="1">
      <alignment/>
      <protection/>
    </xf>
    <xf numFmtId="4" fontId="6" fillId="0" borderId="30" xfId="57" applyNumberFormat="1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4" fontId="1" fillId="0" borderId="0" xfId="59" applyNumberFormat="1" applyAlignment="1">
      <alignment horizontal="right"/>
      <protection/>
    </xf>
    <xf numFmtId="4" fontId="5" fillId="0" borderId="26" xfId="59" applyNumberFormat="1" applyFont="1" applyBorder="1" applyAlignment="1">
      <alignment horizontal="right"/>
      <protection/>
    </xf>
    <xf numFmtId="4" fontId="15" fillId="0" borderId="31" xfId="59" applyNumberFormat="1" applyFont="1" applyBorder="1" applyAlignment="1">
      <alignment horizontal="right"/>
      <protection/>
    </xf>
    <xf numFmtId="4" fontId="6" fillId="0" borderId="30" xfId="59" applyNumberFormat="1" applyFont="1" applyBorder="1" applyAlignment="1">
      <alignment horizontal="right"/>
      <protection/>
    </xf>
    <xf numFmtId="4" fontId="6" fillId="0" borderId="32" xfId="59" applyNumberFormat="1" applyFont="1" applyBorder="1" applyAlignment="1">
      <alignment horizontal="right"/>
      <protection/>
    </xf>
    <xf numFmtId="4" fontId="1" fillId="0" borderId="31" xfId="59" applyNumberFormat="1" applyFont="1" applyBorder="1" applyAlignment="1">
      <alignment horizontal="right"/>
      <protection/>
    </xf>
    <xf numFmtId="4" fontId="6" fillId="0" borderId="32" xfId="59" applyNumberFormat="1" applyFont="1" applyBorder="1" applyAlignment="1">
      <alignment horizontal="right"/>
      <protection/>
    </xf>
    <xf numFmtId="4" fontId="15" fillId="0" borderId="32" xfId="59" applyNumberFormat="1" applyFont="1" applyBorder="1" applyAlignment="1">
      <alignment horizontal="right"/>
      <protection/>
    </xf>
    <xf numFmtId="4" fontId="1" fillId="0" borderId="33" xfId="59" applyNumberFormat="1" applyFont="1" applyBorder="1" applyAlignment="1">
      <alignment horizontal="right"/>
      <protection/>
    </xf>
    <xf numFmtId="4" fontId="4" fillId="0" borderId="34" xfId="59" applyNumberFormat="1" applyFont="1" applyBorder="1" applyAlignment="1">
      <alignment horizontal="right"/>
      <protection/>
    </xf>
    <xf numFmtId="4" fontId="6" fillId="0" borderId="30" xfId="59" applyNumberFormat="1" applyFont="1" applyBorder="1" applyAlignment="1">
      <alignment horizontal="right"/>
      <protection/>
    </xf>
    <xf numFmtId="4" fontId="1" fillId="0" borderId="32" xfId="59" applyNumberFormat="1" applyFont="1" applyBorder="1" applyAlignment="1">
      <alignment horizontal="right"/>
      <protection/>
    </xf>
    <xf numFmtId="4" fontId="4" fillId="0" borderId="31" xfId="59" applyNumberFormat="1" applyFont="1" applyBorder="1" applyAlignment="1">
      <alignment horizontal="right"/>
      <protection/>
    </xf>
    <xf numFmtId="4" fontId="4" fillId="0" borderId="24" xfId="59" applyNumberFormat="1" applyFont="1" applyBorder="1" applyAlignment="1">
      <alignment horizontal="right"/>
      <protection/>
    </xf>
    <xf numFmtId="4" fontId="4" fillId="0" borderId="35" xfId="59" applyNumberFormat="1" applyFont="1" applyBorder="1" applyAlignment="1">
      <alignment horizontal="right"/>
      <protection/>
    </xf>
    <xf numFmtId="4" fontId="4" fillId="0" borderId="33" xfId="59" applyNumberFormat="1" applyFont="1" applyBorder="1" applyAlignment="1">
      <alignment horizontal="right"/>
      <protection/>
    </xf>
    <xf numFmtId="4" fontId="4" fillId="0" borderId="36" xfId="59" applyNumberFormat="1" applyFont="1" applyBorder="1" applyAlignment="1">
      <alignment horizontal="right"/>
      <protection/>
    </xf>
    <xf numFmtId="4" fontId="6" fillId="0" borderId="35" xfId="59" applyNumberFormat="1" applyFont="1" applyBorder="1" applyAlignment="1">
      <alignment horizontal="right"/>
      <protection/>
    </xf>
    <xf numFmtId="4" fontId="6" fillId="0" borderId="24" xfId="59" applyNumberFormat="1" applyFont="1" applyBorder="1" applyAlignment="1">
      <alignment horizontal="right"/>
      <protection/>
    </xf>
    <xf numFmtId="4" fontId="6" fillId="0" borderId="31" xfId="59" applyNumberFormat="1" applyFont="1" applyBorder="1" applyAlignment="1">
      <alignment horizontal="right"/>
      <protection/>
    </xf>
    <xf numFmtId="0" fontId="1" fillId="0" borderId="37" xfId="57" applyFont="1" applyBorder="1" applyAlignment="1">
      <alignment horizontal="center"/>
      <protection/>
    </xf>
    <xf numFmtId="0" fontId="2" fillId="0" borderId="0" xfId="64" applyFont="1" applyBorder="1" applyAlignment="1">
      <alignment horizontal="right"/>
      <protection/>
    </xf>
    <xf numFmtId="0" fontId="2" fillId="0" borderId="38" xfId="64" applyFont="1" applyBorder="1" applyAlignment="1">
      <alignment horizontal="center" vertical="center" wrapText="1"/>
      <protection/>
    </xf>
    <xf numFmtId="0" fontId="1" fillId="0" borderId="39" xfId="64" applyBorder="1">
      <alignment/>
      <protection/>
    </xf>
    <xf numFmtId="164" fontId="4" fillId="0" borderId="0" xfId="64" applyNumberFormat="1" applyFont="1" applyBorder="1" applyAlignment="1">
      <alignment horizontal="right"/>
      <protection/>
    </xf>
    <xf numFmtId="2" fontId="1" fillId="0" borderId="0" xfId="64" applyNumberFormat="1" applyBorder="1" applyAlignment="1">
      <alignment horizontal="right"/>
      <protection/>
    </xf>
    <xf numFmtId="0" fontId="3" fillId="0" borderId="0" xfId="64" applyFont="1" applyBorder="1" applyAlignment="1">
      <alignment horizontal="left"/>
      <protection/>
    </xf>
    <xf numFmtId="1" fontId="1" fillId="0" borderId="0" xfId="64" applyNumberFormat="1" applyFont="1" applyBorder="1" applyAlignment="1">
      <alignment horizontal="right"/>
      <protection/>
    </xf>
    <xf numFmtId="2" fontId="1" fillId="0" borderId="23" xfId="64" applyNumberFormat="1" applyBorder="1" applyAlignment="1">
      <alignment horizontal="right"/>
      <protection/>
    </xf>
    <xf numFmtId="49" fontId="2" fillId="0" borderId="18" xfId="64" applyNumberFormat="1" applyFont="1" applyBorder="1" applyAlignment="1">
      <alignment horizontal="center"/>
      <protection/>
    </xf>
    <xf numFmtId="0" fontId="1" fillId="0" borderId="14" xfId="64" applyFont="1" applyBorder="1" applyAlignment="1">
      <alignment horizontal="center" vertical="center" wrapText="1"/>
      <protection/>
    </xf>
    <xf numFmtId="165" fontId="15" fillId="0" borderId="30" xfId="64" applyNumberFormat="1" applyFont="1" applyBorder="1" applyAlignment="1">
      <alignment horizontal="right" wrapText="1"/>
      <protection/>
    </xf>
    <xf numFmtId="165" fontId="15" fillId="0" borderId="40" xfId="64" applyNumberFormat="1" applyFont="1" applyBorder="1" applyAlignment="1">
      <alignment horizontal="right" wrapText="1"/>
      <protection/>
    </xf>
    <xf numFmtId="165" fontId="15" fillId="0" borderId="32" xfId="64" applyNumberFormat="1" applyFont="1" applyBorder="1" applyAlignment="1">
      <alignment horizontal="right"/>
      <protection/>
    </xf>
    <xf numFmtId="165" fontId="1" fillId="0" borderId="41" xfId="64" applyNumberFormat="1" applyBorder="1" applyAlignment="1">
      <alignment horizontal="right"/>
      <protection/>
    </xf>
    <xf numFmtId="165" fontId="1" fillId="0" borderId="38" xfId="64" applyNumberFormat="1" applyBorder="1" applyAlignment="1">
      <alignment horizontal="right"/>
      <protection/>
    </xf>
    <xf numFmtId="165" fontId="6" fillId="0" borderId="26" xfId="64" applyNumberFormat="1" applyFont="1" applyBorder="1" applyAlignment="1">
      <alignment horizontal="right"/>
      <protection/>
    </xf>
    <xf numFmtId="165" fontId="1" fillId="0" borderId="41" xfId="64" applyNumberFormat="1" applyFont="1" applyBorder="1" applyAlignment="1" quotePrefix="1">
      <alignment horizontal="right"/>
      <protection/>
    </xf>
    <xf numFmtId="165" fontId="1" fillId="0" borderId="32" xfId="64" applyNumberFormat="1" applyFont="1" applyBorder="1" applyAlignment="1">
      <alignment horizontal="right"/>
      <protection/>
    </xf>
    <xf numFmtId="165" fontId="1" fillId="0" borderId="41" xfId="64" applyNumberFormat="1" applyFont="1" applyBorder="1" applyAlignment="1">
      <alignment horizontal="right"/>
      <protection/>
    </xf>
    <xf numFmtId="165" fontId="6" fillId="0" borderId="30" xfId="64" applyNumberFormat="1" applyFont="1" applyBorder="1" applyAlignment="1">
      <alignment horizontal="right"/>
      <protection/>
    </xf>
    <xf numFmtId="165" fontId="15" fillId="0" borderId="30" xfId="64" applyNumberFormat="1" applyFont="1" applyBorder="1" applyAlignment="1">
      <alignment horizontal="right" wrapText="1"/>
      <protection/>
    </xf>
    <xf numFmtId="165" fontId="15" fillId="0" borderId="24" xfId="64" applyNumberFormat="1" applyFont="1" applyBorder="1" applyAlignment="1" quotePrefix="1">
      <alignment horizontal="right"/>
      <protection/>
    </xf>
    <xf numFmtId="165" fontId="6" fillId="0" borderId="24" xfId="64" applyNumberFormat="1" applyFont="1" applyBorder="1" applyAlignment="1">
      <alignment horizontal="right"/>
      <protection/>
    </xf>
    <xf numFmtId="165" fontId="15" fillId="0" borderId="30" xfId="64" applyNumberFormat="1" applyFont="1" applyBorder="1" applyAlignment="1" quotePrefix="1">
      <alignment horizontal="right" wrapText="1"/>
      <protection/>
    </xf>
    <xf numFmtId="165" fontId="15" fillId="0" borderId="30" xfId="64" applyNumberFormat="1" applyFont="1" applyBorder="1" applyAlignment="1" quotePrefix="1">
      <alignment horizontal="right"/>
      <protection/>
    </xf>
    <xf numFmtId="2" fontId="1" fillId="0" borderId="27" xfId="64" applyNumberFormat="1" applyFont="1" applyBorder="1" applyAlignment="1">
      <alignment horizontal="right"/>
      <protection/>
    </xf>
    <xf numFmtId="2" fontId="1" fillId="0" borderId="25" xfId="64" applyNumberFormat="1" applyFont="1" applyBorder="1" applyAlignment="1">
      <alignment horizontal="right"/>
      <protection/>
    </xf>
    <xf numFmtId="2" fontId="6" fillId="0" borderId="22" xfId="64" applyNumberFormat="1" applyFont="1" applyBorder="1" applyAlignment="1">
      <alignment horizontal="right"/>
      <protection/>
    </xf>
    <xf numFmtId="2" fontId="15" fillId="0" borderId="42" xfId="64" applyNumberFormat="1" applyFont="1" applyBorder="1" applyAlignment="1">
      <alignment horizontal="right"/>
      <protection/>
    </xf>
    <xf numFmtId="2" fontId="15" fillId="0" borderId="27" xfId="64" applyNumberFormat="1" applyFont="1" applyBorder="1" applyAlignment="1">
      <alignment horizontal="right"/>
      <protection/>
    </xf>
    <xf numFmtId="2" fontId="6" fillId="0" borderId="42" xfId="64" applyNumberFormat="1" applyFont="1" applyBorder="1" applyAlignment="1">
      <alignment horizontal="right"/>
      <protection/>
    </xf>
    <xf numFmtId="0" fontId="1" fillId="0" borderId="23" xfId="64" applyBorder="1" applyAlignment="1">
      <alignment horizontal="center"/>
      <protection/>
    </xf>
    <xf numFmtId="0" fontId="1" fillId="0" borderId="0" xfId="64" applyBorder="1" applyAlignment="1">
      <alignment horizontal="center"/>
      <protection/>
    </xf>
    <xf numFmtId="4" fontId="1" fillId="0" borderId="41" xfId="64" applyNumberFormat="1" applyFont="1" applyBorder="1" applyAlignment="1">
      <alignment horizontal="right"/>
      <protection/>
    </xf>
    <xf numFmtId="4" fontId="1" fillId="0" borderId="41" xfId="64" applyNumberFormat="1" applyBorder="1" applyAlignment="1">
      <alignment horizontal="right"/>
      <protection/>
    </xf>
    <xf numFmtId="4" fontId="15" fillId="0" borderId="32" xfId="64" applyNumberFormat="1" applyFont="1" applyBorder="1" applyAlignment="1">
      <alignment horizontal="right"/>
      <protection/>
    </xf>
    <xf numFmtId="165" fontId="15" fillId="0" borderId="24" xfId="64" applyNumberFormat="1" applyFont="1" applyBorder="1" applyAlignment="1" quotePrefix="1">
      <alignment horizontal="right" wrapText="1"/>
      <protection/>
    </xf>
    <xf numFmtId="165" fontId="15" fillId="0" borderId="32" xfId="64" applyNumberFormat="1" applyFont="1" applyBorder="1" applyAlignment="1">
      <alignment horizontal="right" wrapText="1"/>
      <protection/>
    </xf>
    <xf numFmtId="165" fontId="6" fillId="0" borderId="26" xfId="64" applyNumberFormat="1" applyFont="1" applyBorder="1" applyAlignment="1">
      <alignment horizontal="right"/>
      <protection/>
    </xf>
    <xf numFmtId="2" fontId="15" fillId="0" borderId="25" xfId="64" applyNumberFormat="1" applyFont="1" applyBorder="1" applyAlignment="1">
      <alignment horizontal="right"/>
      <protection/>
    </xf>
    <xf numFmtId="2" fontId="6" fillId="0" borderId="27" xfId="64" applyNumberFormat="1" applyFont="1" applyBorder="1" applyAlignment="1">
      <alignment horizontal="right"/>
      <protection/>
    </xf>
    <xf numFmtId="4" fontId="0" fillId="0" borderId="41" xfId="0" applyNumberFormat="1" applyBorder="1" applyAlignment="1" quotePrefix="1">
      <alignment horizontal="right"/>
    </xf>
    <xf numFmtId="4" fontId="0" fillId="0" borderId="41" xfId="0" applyNumberFormat="1" applyBorder="1" applyAlignment="1">
      <alignment horizontal="right"/>
    </xf>
    <xf numFmtId="2" fontId="13" fillId="0" borderId="43" xfId="65" applyNumberFormat="1" applyFont="1" applyBorder="1" applyAlignment="1">
      <alignment horizontal="center"/>
      <protection/>
    </xf>
    <xf numFmtId="2" fontId="10" fillId="0" borderId="27" xfId="65" applyNumberFormat="1" applyFont="1" applyBorder="1" applyAlignment="1">
      <alignment/>
      <protection/>
    </xf>
    <xf numFmtId="4" fontId="1" fillId="0" borderId="30" xfId="57" applyNumberFormat="1" applyBorder="1">
      <alignment/>
      <protection/>
    </xf>
    <xf numFmtId="0" fontId="2" fillId="0" borderId="15" xfId="57" applyFont="1" applyBorder="1" applyAlignment="1">
      <alignment horizontal="center" vertical="center"/>
      <protection/>
    </xf>
    <xf numFmtId="2" fontId="6" fillId="0" borderId="42" xfId="62" applyNumberFormat="1" applyFont="1" applyBorder="1" applyAlignment="1">
      <alignment horizontal="right" wrapText="1"/>
      <protection/>
    </xf>
    <xf numFmtId="2" fontId="1" fillId="0" borderId="27" xfId="63" applyNumberFormat="1" applyFont="1" applyBorder="1" applyAlignment="1">
      <alignment horizontal="right"/>
      <protection/>
    </xf>
    <xf numFmtId="2" fontId="15" fillId="0" borderId="42" xfId="63" applyNumberFormat="1" applyFont="1" applyBorder="1" applyAlignment="1">
      <alignment horizontal="right"/>
      <protection/>
    </xf>
    <xf numFmtId="2" fontId="15" fillId="0" borderId="27" xfId="63" applyNumberFormat="1" applyFont="1" applyBorder="1" applyAlignment="1">
      <alignment horizontal="right"/>
      <protection/>
    </xf>
    <xf numFmtId="165" fontId="6" fillId="0" borderId="30" xfId="64" applyNumberFormat="1" applyFont="1" applyBorder="1" applyAlignment="1" quotePrefix="1">
      <alignment horizontal="right"/>
      <protection/>
    </xf>
    <xf numFmtId="0" fontId="13" fillId="0" borderId="44" xfId="65" applyFont="1" applyBorder="1" applyAlignment="1">
      <alignment horizontal="center"/>
      <protection/>
    </xf>
    <xf numFmtId="0" fontId="13" fillId="0" borderId="16" xfId="65" applyFont="1" applyBorder="1" applyAlignment="1">
      <alignment horizontal="center"/>
      <protection/>
    </xf>
    <xf numFmtId="4" fontId="4" fillId="0" borderId="45" xfId="59" applyNumberFormat="1" applyFont="1" applyBorder="1" applyAlignment="1">
      <alignment horizontal="right"/>
      <protection/>
    </xf>
    <xf numFmtId="4" fontId="6" fillId="0" borderId="42" xfId="59" applyNumberFormat="1" applyFont="1" applyBorder="1" applyAlignment="1">
      <alignment horizontal="right"/>
      <protection/>
    </xf>
    <xf numFmtId="4" fontId="6" fillId="0" borderId="27" xfId="59" applyNumberFormat="1" applyFont="1" applyBorder="1" applyAlignment="1">
      <alignment horizontal="right"/>
      <protection/>
    </xf>
    <xf numFmtId="4" fontId="1" fillId="0" borderId="27" xfId="59" applyNumberFormat="1" applyFont="1" applyBorder="1" applyAlignment="1">
      <alignment horizontal="right"/>
      <protection/>
    </xf>
    <xf numFmtId="4" fontId="6" fillId="0" borderId="25" xfId="59" applyNumberFormat="1" applyFont="1" applyBorder="1" applyAlignment="1">
      <alignment horizontal="right"/>
      <protection/>
    </xf>
    <xf numFmtId="0" fontId="5" fillId="0" borderId="22" xfId="59" applyFont="1" applyBorder="1" applyAlignment="1">
      <alignment horizontal="left"/>
      <protection/>
    </xf>
    <xf numFmtId="4" fontId="15" fillId="0" borderId="27" xfId="59" applyNumberFormat="1" applyFont="1" applyBorder="1" applyAlignment="1">
      <alignment horizontal="right"/>
      <protection/>
    </xf>
    <xf numFmtId="4" fontId="5" fillId="0" borderId="22" xfId="59" applyNumberFormat="1" applyFont="1" applyBorder="1" applyAlignment="1">
      <alignment horizontal="right"/>
      <protection/>
    </xf>
    <xf numFmtId="4" fontId="1" fillId="0" borderId="22" xfId="57" applyNumberFormat="1" applyBorder="1">
      <alignment/>
      <protection/>
    </xf>
    <xf numFmtId="4" fontId="4" fillId="0" borderId="22" xfId="57" applyNumberFormat="1" applyFont="1" applyBorder="1">
      <alignment/>
      <protection/>
    </xf>
    <xf numFmtId="4" fontId="1" fillId="0" borderId="42" xfId="57" applyNumberFormat="1" applyBorder="1">
      <alignment/>
      <protection/>
    </xf>
    <xf numFmtId="4" fontId="6" fillId="0" borderId="43" xfId="57" applyNumberFormat="1" applyFont="1" applyBorder="1">
      <alignment/>
      <protection/>
    </xf>
    <xf numFmtId="4" fontId="1" fillId="0" borderId="12" xfId="57" applyNumberFormat="1" applyBorder="1">
      <alignment/>
      <protection/>
    </xf>
    <xf numFmtId="4" fontId="1" fillId="0" borderId="25" xfId="57" applyNumberFormat="1" applyBorder="1">
      <alignment/>
      <protection/>
    </xf>
    <xf numFmtId="4" fontId="6" fillId="0" borderId="36" xfId="57" applyNumberFormat="1" applyFont="1" applyBorder="1">
      <alignment/>
      <protection/>
    </xf>
    <xf numFmtId="4" fontId="6" fillId="0" borderId="46" xfId="57" applyNumberFormat="1" applyFont="1" applyBorder="1">
      <alignment/>
      <protection/>
    </xf>
    <xf numFmtId="2" fontId="1" fillId="0" borderId="27" xfId="62" applyNumberFormat="1" applyFont="1" applyBorder="1" applyAlignment="1">
      <alignment horizontal="right" wrapText="1"/>
      <protection/>
    </xf>
    <xf numFmtId="2" fontId="1" fillId="0" borderId="25" xfId="62" applyNumberFormat="1" applyFont="1" applyBorder="1" applyAlignment="1">
      <alignment horizontal="right" wrapText="1"/>
      <protection/>
    </xf>
    <xf numFmtId="2" fontId="6" fillId="0" borderId="27" xfId="62" applyNumberFormat="1" applyFont="1" applyBorder="1" applyAlignment="1">
      <alignment horizontal="right" wrapText="1"/>
      <protection/>
    </xf>
    <xf numFmtId="2" fontId="15" fillId="0" borderId="25" xfId="63" applyNumberFormat="1" applyFont="1" applyBorder="1" applyAlignment="1">
      <alignment horizontal="right"/>
      <protection/>
    </xf>
    <xf numFmtId="2" fontId="6" fillId="0" borderId="22" xfId="63" applyNumberFormat="1" applyFont="1" applyBorder="1" applyAlignment="1">
      <alignment horizontal="right"/>
      <protection/>
    </xf>
    <xf numFmtId="2" fontId="1" fillId="0" borderId="22" xfId="63" applyNumberFormat="1" applyFont="1" applyBorder="1" applyAlignment="1">
      <alignment horizontal="right"/>
      <protection/>
    </xf>
    <xf numFmtId="2" fontId="6" fillId="0" borderId="46" xfId="63" applyNumberFormat="1" applyFont="1" applyBorder="1" applyAlignment="1">
      <alignment horizontal="right"/>
      <protection/>
    </xf>
    <xf numFmtId="2" fontId="4" fillId="0" borderId="46" xfId="64" applyNumberFormat="1" applyFont="1" applyBorder="1" applyAlignment="1">
      <alignment horizontal="right"/>
      <protection/>
    </xf>
    <xf numFmtId="2" fontId="1" fillId="0" borderId="27" xfId="64" applyNumberFormat="1" applyFont="1" applyBorder="1" applyAlignment="1">
      <alignment horizontal="right"/>
      <protection/>
    </xf>
    <xf numFmtId="2" fontId="15" fillId="0" borderId="27" xfId="64" applyNumberFormat="1" applyFont="1" applyBorder="1" applyAlignment="1">
      <alignment horizontal="right"/>
      <protection/>
    </xf>
    <xf numFmtId="3" fontId="1" fillId="0" borderId="47" xfId="64" applyNumberFormat="1" applyFont="1" applyBorder="1" applyAlignment="1">
      <alignment horizontal="right"/>
      <protection/>
    </xf>
    <xf numFmtId="2" fontId="1" fillId="0" borderId="48" xfId="64" applyNumberFormat="1" applyFont="1" applyBorder="1" applyAlignment="1">
      <alignment horizontal="right"/>
      <protection/>
    </xf>
    <xf numFmtId="4" fontId="15" fillId="0" borderId="30" xfId="59" applyNumberFormat="1" applyFont="1" applyBorder="1" applyAlignment="1">
      <alignment horizontal="right"/>
      <protection/>
    </xf>
    <xf numFmtId="4" fontId="1" fillId="0" borderId="27" xfId="59" applyNumberFormat="1" applyFont="1" applyBorder="1" applyAlignment="1">
      <alignment horizontal="right"/>
      <protection/>
    </xf>
    <xf numFmtId="4" fontId="15" fillId="0" borderId="27" xfId="59" applyNumberFormat="1" applyFont="1" applyBorder="1" applyAlignment="1">
      <alignment horizontal="right"/>
      <protection/>
    </xf>
    <xf numFmtId="0" fontId="2" fillId="0" borderId="16" xfId="63" applyFont="1" applyBorder="1" applyAlignment="1">
      <alignment horizontal="center" vertical="center"/>
      <protection/>
    </xf>
    <xf numFmtId="2" fontId="1" fillId="0" borderId="42" xfId="62" applyNumberFormat="1" applyFont="1" applyBorder="1" applyAlignment="1">
      <alignment horizontal="right"/>
      <protection/>
    </xf>
    <xf numFmtId="2" fontId="1" fillId="0" borderId="25" xfId="62" applyNumberFormat="1" applyFont="1" applyBorder="1" applyAlignment="1">
      <alignment horizontal="right"/>
      <protection/>
    </xf>
    <xf numFmtId="2" fontId="6" fillId="0" borderId="42" xfId="62" applyNumberFormat="1" applyFont="1" applyBorder="1" applyAlignment="1">
      <alignment horizontal="right"/>
      <protection/>
    </xf>
    <xf numFmtId="2" fontId="4" fillId="0" borderId="46" xfId="62" applyNumberFormat="1" applyFont="1" applyBorder="1" applyAlignment="1">
      <alignment horizontal="right"/>
      <protection/>
    </xf>
    <xf numFmtId="4" fontId="6" fillId="0" borderId="32" xfId="64" applyNumberFormat="1" applyFont="1" applyBorder="1" applyAlignment="1">
      <alignment horizontal="right"/>
      <protection/>
    </xf>
    <xf numFmtId="2" fontId="6" fillId="0" borderId="46" xfId="62" applyNumberFormat="1" applyFont="1" applyBorder="1" applyAlignment="1">
      <alignment horizontal="right" wrapText="1"/>
      <protection/>
    </xf>
    <xf numFmtId="4" fontId="15" fillId="0" borderId="26" xfId="57" applyNumberFormat="1" applyFont="1" applyBorder="1">
      <alignment/>
      <protection/>
    </xf>
    <xf numFmtId="4" fontId="1" fillId="0" borderId="0" xfId="59" applyNumberFormat="1" applyFont="1" applyBorder="1" applyAlignment="1">
      <alignment horizontal="right"/>
      <protection/>
    </xf>
    <xf numFmtId="4" fontId="1" fillId="0" borderId="0" xfId="59" applyNumberFormat="1" applyFont="1" applyBorder="1" applyAlignment="1">
      <alignment horizontal="right"/>
      <protection/>
    </xf>
    <xf numFmtId="0" fontId="28" fillId="0" borderId="0" xfId="0" applyFont="1" applyAlignment="1">
      <alignment horizontal="right"/>
    </xf>
    <xf numFmtId="0" fontId="26" fillId="0" borderId="0" xfId="64" applyFont="1" applyAlignment="1">
      <alignment horizontal="right"/>
      <protection/>
    </xf>
    <xf numFmtId="2" fontId="1" fillId="0" borderId="42" xfId="64" applyNumberFormat="1" applyFont="1" applyBorder="1" applyAlignment="1">
      <alignment horizontal="righ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0" borderId="0" xfId="67">
      <alignment/>
      <protection/>
    </xf>
    <xf numFmtId="0" fontId="3" fillId="0" borderId="0" xfId="67" applyFont="1" applyAlignment="1">
      <alignment horizontal="right"/>
      <protection/>
    </xf>
    <xf numFmtId="0" fontId="1" fillId="0" borderId="0" xfId="69">
      <alignment/>
      <protection/>
    </xf>
    <xf numFmtId="0" fontId="3" fillId="0" borderId="0" xfId="69" applyFont="1" applyAlignment="1">
      <alignment horizontal="right"/>
      <protection/>
    </xf>
    <xf numFmtId="0" fontId="4" fillId="0" borderId="0" xfId="69" applyFont="1" applyAlignment="1">
      <alignment horizontal="center"/>
      <protection/>
    </xf>
    <xf numFmtId="0" fontId="2" fillId="0" borderId="49" xfId="69" applyFont="1" applyBorder="1" applyAlignment="1">
      <alignment horizontal="center"/>
      <protection/>
    </xf>
    <xf numFmtId="2" fontId="1" fillId="0" borderId="30" xfId="69" applyNumberFormat="1" applyFont="1" applyBorder="1" applyAlignment="1" quotePrefix="1">
      <alignment horizontal="right"/>
      <protection/>
    </xf>
    <xf numFmtId="4" fontId="1" fillId="0" borderId="30" xfId="69" applyNumberFormat="1" applyFont="1" applyBorder="1" applyAlignment="1">
      <alignment horizontal="right"/>
      <protection/>
    </xf>
    <xf numFmtId="4" fontId="1" fillId="0" borderId="30" xfId="69" applyNumberFormat="1" applyFont="1" applyBorder="1" applyAlignment="1" quotePrefix="1">
      <alignment horizontal="right"/>
      <protection/>
    </xf>
    <xf numFmtId="2" fontId="1" fillId="0" borderId="26" xfId="69" applyNumberFormat="1" applyFont="1" applyBorder="1" applyAlignment="1" quotePrefix="1">
      <alignment horizontal="right"/>
      <protection/>
    </xf>
    <xf numFmtId="4" fontId="1" fillId="0" borderId="26" xfId="69" applyNumberFormat="1" applyFont="1" applyBorder="1" applyAlignment="1">
      <alignment horizontal="right"/>
      <protection/>
    </xf>
    <xf numFmtId="4" fontId="1" fillId="0" borderId="26" xfId="69" applyNumberFormat="1" applyFont="1" applyBorder="1" applyAlignment="1" quotePrefix="1">
      <alignment horizontal="right"/>
      <protection/>
    </xf>
    <xf numFmtId="4" fontId="3" fillId="0" borderId="22" xfId="69" applyNumberFormat="1" applyFont="1" applyBorder="1" applyAlignment="1">
      <alignment horizontal="right"/>
      <protection/>
    </xf>
    <xf numFmtId="0" fontId="1" fillId="0" borderId="14" xfId="69" applyFont="1" applyBorder="1" applyAlignment="1">
      <alignment horizontal="center"/>
      <protection/>
    </xf>
    <xf numFmtId="0" fontId="1" fillId="0" borderId="16" xfId="69" applyFont="1" applyBorder="1" applyAlignment="1">
      <alignment horizontal="center"/>
      <protection/>
    </xf>
    <xf numFmtId="0" fontId="1" fillId="0" borderId="30" xfId="69" applyFont="1" applyBorder="1" applyAlignment="1">
      <alignment horizontal="center" vertical="center" wrapText="1"/>
      <protection/>
    </xf>
    <xf numFmtId="4" fontId="3" fillId="0" borderId="42" xfId="69" applyNumberFormat="1" applyFont="1" applyBorder="1" applyAlignment="1">
      <alignment horizontal="right"/>
      <protection/>
    </xf>
    <xf numFmtId="0" fontId="2" fillId="0" borderId="30" xfId="69" applyFont="1" applyBorder="1" applyAlignment="1">
      <alignment horizontal="center" vertical="center" wrapText="1"/>
      <protection/>
    </xf>
    <xf numFmtId="0" fontId="1" fillId="0" borderId="19" xfId="69" applyBorder="1" applyAlignment="1">
      <alignment horizontal="center"/>
      <protection/>
    </xf>
    <xf numFmtId="0" fontId="4" fillId="0" borderId="36" xfId="69" applyFont="1" applyBorder="1" applyAlignment="1" quotePrefix="1">
      <alignment horizontal="right"/>
      <protection/>
    </xf>
    <xf numFmtId="2" fontId="4" fillId="0" borderId="36" xfId="69" applyNumberFormat="1" applyFont="1" applyBorder="1" applyAlignment="1" quotePrefix="1">
      <alignment horizontal="right"/>
      <protection/>
    </xf>
    <xf numFmtId="4" fontId="4" fillId="0" borderId="36" xfId="69" applyNumberFormat="1" applyFont="1" applyBorder="1" applyAlignment="1">
      <alignment horizontal="right"/>
      <protection/>
    </xf>
    <xf numFmtId="4" fontId="4" fillId="0" borderId="36" xfId="69" applyNumberFormat="1" applyFont="1" applyBorder="1" applyAlignment="1" quotePrefix="1">
      <alignment horizontal="right"/>
      <protection/>
    </xf>
    <xf numFmtId="4" fontId="8" fillId="0" borderId="46" xfId="69" applyNumberFormat="1" applyFont="1" applyBorder="1" applyAlignment="1">
      <alignment horizontal="right"/>
      <protection/>
    </xf>
    <xf numFmtId="0" fontId="1" fillId="0" borderId="0" xfId="56">
      <alignment/>
      <protection/>
    </xf>
    <xf numFmtId="0" fontId="1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0" fillId="0" borderId="0" xfId="0" applyAlignment="1">
      <alignment horizontal="right"/>
    </xf>
    <xf numFmtId="0" fontId="0" fillId="0" borderId="20" xfId="0" applyBorder="1" applyAlignment="1">
      <alignment horizontal="left"/>
    </xf>
    <xf numFmtId="4" fontId="15" fillId="0" borderId="50" xfId="59" applyNumberFormat="1" applyFont="1" applyBorder="1" applyAlignment="1">
      <alignment horizontal="right"/>
      <protection/>
    </xf>
    <xf numFmtId="4" fontId="1" fillId="0" borderId="20" xfId="59" applyNumberFormat="1" applyFont="1" applyBorder="1" applyAlignment="1">
      <alignment horizontal="right"/>
      <protection/>
    </xf>
    <xf numFmtId="4" fontId="4" fillId="0" borderId="30" xfId="59" applyNumberFormat="1" applyFont="1" applyBorder="1" applyAlignment="1">
      <alignment horizontal="right"/>
      <protection/>
    </xf>
    <xf numFmtId="0" fontId="2" fillId="0" borderId="23" xfId="59" applyFont="1" applyBorder="1" applyAlignment="1">
      <alignment horizontal="center" vertical="center"/>
      <protection/>
    </xf>
    <xf numFmtId="0" fontId="5" fillId="0" borderId="23" xfId="59" applyFont="1" applyBorder="1" applyAlignment="1">
      <alignment horizontal="left"/>
      <protection/>
    </xf>
    <xf numFmtId="4" fontId="4" fillId="0" borderId="23" xfId="59" applyNumberFormat="1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left"/>
      <protection/>
    </xf>
    <xf numFmtId="4" fontId="4" fillId="0" borderId="0" xfId="59" applyNumberFormat="1" applyFont="1" applyBorder="1" applyAlignment="1">
      <alignment horizontal="right"/>
      <protection/>
    </xf>
    <xf numFmtId="0" fontId="2" fillId="0" borderId="20" xfId="59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left"/>
      <protection/>
    </xf>
    <xf numFmtId="4" fontId="4" fillId="0" borderId="20" xfId="59" applyNumberFormat="1" applyFont="1" applyBorder="1" applyAlignment="1">
      <alignment horizontal="right"/>
      <protection/>
    </xf>
    <xf numFmtId="0" fontId="13" fillId="0" borderId="0" xfId="65" applyFont="1" applyBorder="1" applyAlignment="1">
      <alignment horizontal="left"/>
      <protection/>
    </xf>
    <xf numFmtId="0" fontId="2" fillId="0" borderId="20" xfId="59" applyFont="1" applyBorder="1" applyAlignment="1">
      <alignment horizontal="right"/>
      <protection/>
    </xf>
    <xf numFmtId="0" fontId="15" fillId="0" borderId="0" xfId="56" applyFont="1" applyAlignment="1">
      <alignment horizontal="left"/>
      <protection/>
    </xf>
    <xf numFmtId="0" fontId="10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" fillId="0" borderId="0" xfId="65">
      <alignment/>
      <protection/>
    </xf>
    <xf numFmtId="0" fontId="12" fillId="0" borderId="0" xfId="65" applyFont="1" applyAlignment="1">
      <alignment horizontal="center"/>
      <protection/>
    </xf>
    <xf numFmtId="2" fontId="12" fillId="0" borderId="0" xfId="65" applyNumberFormat="1" applyFont="1" applyAlignment="1">
      <alignment horizontal="center"/>
      <protection/>
    </xf>
    <xf numFmtId="2" fontId="10" fillId="0" borderId="0" xfId="65" applyNumberFormat="1" applyFont="1">
      <alignment/>
      <protection/>
    </xf>
    <xf numFmtId="4" fontId="21" fillId="0" borderId="41" xfId="0" applyNumberFormat="1" applyFont="1" applyBorder="1" applyAlignment="1" quotePrefix="1">
      <alignment horizontal="right"/>
    </xf>
    <xf numFmtId="2" fontId="21" fillId="0" borderId="27" xfId="0" applyNumberFormat="1" applyFont="1" applyBorder="1" applyAlignment="1" quotePrefix="1">
      <alignment horizontal="right"/>
    </xf>
    <xf numFmtId="2" fontId="0" fillId="0" borderId="27" xfId="0" applyNumberFormat="1" applyBorder="1" applyAlignment="1" quotePrefix="1">
      <alignment horizontal="right"/>
    </xf>
    <xf numFmtId="3" fontId="0" fillId="0" borderId="41" xfId="0" applyNumberFormat="1" applyBorder="1" applyAlignment="1" quotePrefix="1">
      <alignment horizontal="right"/>
    </xf>
    <xf numFmtId="0" fontId="13" fillId="0" borderId="0" xfId="65" applyFont="1" applyBorder="1" applyAlignment="1">
      <alignment horizontal="center"/>
      <protection/>
    </xf>
    <xf numFmtId="4" fontId="10" fillId="0" borderId="32" xfId="65" applyNumberFormat="1" applyFont="1" applyBorder="1" applyAlignment="1">
      <alignment/>
      <protection/>
    </xf>
    <xf numFmtId="4" fontId="10" fillId="0" borderId="41" xfId="65" applyNumberFormat="1" applyFont="1" applyBorder="1" applyAlignment="1">
      <alignment/>
      <protection/>
    </xf>
    <xf numFmtId="4" fontId="19" fillId="0" borderId="32" xfId="65" applyNumberFormat="1" applyFont="1" applyBorder="1" applyAlignment="1">
      <alignment horizontal="right"/>
      <protection/>
    </xf>
    <xf numFmtId="4" fontId="10" fillId="0" borderId="32" xfId="65" applyNumberFormat="1" applyFont="1" applyBorder="1" applyAlignment="1">
      <alignment horizontal="right"/>
      <protection/>
    </xf>
    <xf numFmtId="4" fontId="10" fillId="0" borderId="41" xfId="65" applyNumberFormat="1" applyFont="1" applyBorder="1" applyAlignment="1">
      <alignment horizontal="right"/>
      <protection/>
    </xf>
    <xf numFmtId="0" fontId="13" fillId="0" borderId="17" xfId="65" applyFont="1" applyBorder="1">
      <alignment/>
      <protection/>
    </xf>
    <xf numFmtId="4" fontId="10" fillId="0" borderId="32" xfId="65" applyNumberFormat="1" applyFont="1" applyBorder="1" applyAlignment="1" quotePrefix="1">
      <alignment horizontal="right"/>
      <protection/>
    </xf>
    <xf numFmtId="4" fontId="10" fillId="0" borderId="41" xfId="65" applyNumberFormat="1" applyFont="1" applyBorder="1" applyAlignment="1" quotePrefix="1">
      <alignment horizontal="right"/>
      <protection/>
    </xf>
    <xf numFmtId="3" fontId="10" fillId="0" borderId="32" xfId="65" applyNumberFormat="1" applyFont="1" applyBorder="1" applyAlignment="1">
      <alignment horizontal="right"/>
      <protection/>
    </xf>
    <xf numFmtId="3" fontId="10" fillId="0" borderId="41" xfId="65" applyNumberFormat="1" applyFont="1" applyBorder="1" applyAlignment="1">
      <alignment horizontal="right"/>
      <protection/>
    </xf>
    <xf numFmtId="3" fontId="10" fillId="0" borderId="32" xfId="65" applyNumberFormat="1" applyFont="1" applyBorder="1" applyAlignment="1" quotePrefix="1">
      <alignment horizontal="right"/>
      <protection/>
    </xf>
    <xf numFmtId="3" fontId="10" fillId="0" borderId="41" xfId="65" applyNumberFormat="1" applyFont="1" applyBorder="1" applyAlignment="1" quotePrefix="1">
      <alignment horizontal="right"/>
      <protection/>
    </xf>
    <xf numFmtId="0" fontId="13" fillId="0" borderId="51" xfId="65" applyFont="1" applyBorder="1">
      <alignment/>
      <protection/>
    </xf>
    <xf numFmtId="0" fontId="13" fillId="0" borderId="47" xfId="65" applyFont="1" applyBorder="1" applyAlignment="1">
      <alignment horizontal="left"/>
      <protection/>
    </xf>
    <xf numFmtId="0" fontId="13" fillId="0" borderId="20" xfId="65" applyFont="1" applyBorder="1" applyAlignment="1">
      <alignment horizontal="left"/>
      <protection/>
    </xf>
    <xf numFmtId="0" fontId="13" fillId="0" borderId="52" xfId="65" applyFont="1" applyBorder="1" applyAlignment="1">
      <alignment horizontal="left"/>
      <protection/>
    </xf>
    <xf numFmtId="3" fontId="10" fillId="0" borderId="50" xfId="65" applyNumberFormat="1" applyFont="1" applyBorder="1" applyAlignment="1" quotePrefix="1">
      <alignment horizontal="right"/>
      <protection/>
    </xf>
    <xf numFmtId="3" fontId="10" fillId="0" borderId="47" xfId="65" applyNumberFormat="1" applyFont="1" applyBorder="1" applyAlignment="1" quotePrefix="1">
      <alignment horizontal="right"/>
      <protection/>
    </xf>
    <xf numFmtId="0" fontId="13" fillId="0" borderId="23" xfId="65" applyFont="1" applyBorder="1">
      <alignment/>
      <protection/>
    </xf>
    <xf numFmtId="0" fontId="13" fillId="0" borderId="23" xfId="65" applyFont="1" applyBorder="1" applyAlignment="1">
      <alignment horizontal="left"/>
      <protection/>
    </xf>
    <xf numFmtId="3" fontId="10" fillId="0" borderId="23" xfId="65" applyNumberFormat="1" applyFont="1" applyBorder="1" applyAlignment="1" quotePrefix="1">
      <alignment horizontal="right"/>
      <protection/>
    </xf>
    <xf numFmtId="2" fontId="0" fillId="0" borderId="23" xfId="0" applyNumberFormat="1" applyBorder="1" applyAlignment="1" quotePrefix="1">
      <alignment horizontal="right"/>
    </xf>
    <xf numFmtId="0" fontId="13" fillId="0" borderId="0" xfId="65" applyFont="1" applyBorder="1">
      <alignment/>
      <protection/>
    </xf>
    <xf numFmtId="4" fontId="10" fillId="0" borderId="0" xfId="65" applyNumberFormat="1" applyFont="1" applyBorder="1" applyAlignment="1">
      <alignment/>
      <protection/>
    </xf>
    <xf numFmtId="2" fontId="0" fillId="0" borderId="0" xfId="0" applyNumberFormat="1" applyBorder="1" applyAlignment="1" quotePrefix="1">
      <alignment horizontal="right"/>
    </xf>
    <xf numFmtId="2" fontId="22" fillId="0" borderId="0" xfId="0" applyNumberFormat="1" applyFont="1" applyBorder="1" applyAlignment="1">
      <alignment horizontal="right"/>
    </xf>
    <xf numFmtId="0" fontId="13" fillId="0" borderId="53" xfId="65" applyFont="1" applyBorder="1" applyAlignment="1">
      <alignment horizontal="center"/>
      <protection/>
    </xf>
    <xf numFmtId="4" fontId="10" fillId="0" borderId="54" xfId="65" applyNumberFormat="1" applyFont="1" applyBorder="1" applyAlignment="1">
      <alignment/>
      <protection/>
    </xf>
    <xf numFmtId="4" fontId="10" fillId="0" borderId="55" xfId="65" applyNumberFormat="1" applyFont="1" applyBorder="1" applyAlignment="1">
      <alignment/>
      <protection/>
    </xf>
    <xf numFmtId="2" fontId="0" fillId="0" borderId="56" xfId="0" applyNumberFormat="1" applyBorder="1" applyAlignment="1" quotePrefix="1">
      <alignment horizontal="right"/>
    </xf>
    <xf numFmtId="2" fontId="0" fillId="0" borderId="27" xfId="0" applyNumberFormat="1" applyFont="1" applyBorder="1" applyAlignment="1" quotePrefix="1">
      <alignment horizontal="right"/>
    </xf>
    <xf numFmtId="3" fontId="10" fillId="0" borderId="32" xfId="65" applyNumberFormat="1" applyFont="1" applyBorder="1" applyAlignment="1">
      <alignment/>
      <protection/>
    </xf>
    <xf numFmtId="3" fontId="10" fillId="0" borderId="41" xfId="65" applyNumberFormat="1" applyFont="1" applyBorder="1" applyAlignment="1">
      <alignment/>
      <protection/>
    </xf>
    <xf numFmtId="3" fontId="10" fillId="0" borderId="23" xfId="65" applyNumberFormat="1" applyFont="1" applyBorder="1" applyAlignment="1">
      <alignment horizontal="right"/>
      <protection/>
    </xf>
    <xf numFmtId="3" fontId="10" fillId="0" borderId="0" xfId="65" applyNumberFormat="1" applyFont="1" applyBorder="1" applyAlignment="1">
      <alignment horizontal="right"/>
      <protection/>
    </xf>
    <xf numFmtId="0" fontId="13" fillId="0" borderId="20" xfId="65" applyFont="1" applyBorder="1">
      <alignment/>
      <protection/>
    </xf>
    <xf numFmtId="0" fontId="13" fillId="0" borderId="20" xfId="65" applyFont="1" applyBorder="1" applyAlignment="1">
      <alignment horizontal="center"/>
      <protection/>
    </xf>
    <xf numFmtId="4" fontId="10" fillId="0" borderId="20" xfId="65" applyNumberFormat="1" applyFont="1" applyBorder="1" applyAlignment="1">
      <alignment/>
      <protection/>
    </xf>
    <xf numFmtId="2" fontId="22" fillId="0" borderId="20" xfId="0" applyNumberFormat="1" applyFont="1" applyBorder="1" applyAlignment="1">
      <alignment horizontal="right"/>
    </xf>
    <xf numFmtId="4" fontId="1" fillId="0" borderId="32" xfId="65" applyNumberFormat="1" applyFont="1" applyBorder="1" applyAlignment="1" quotePrefix="1">
      <alignment horizontal="right"/>
      <protection/>
    </xf>
    <xf numFmtId="4" fontId="1" fillId="0" borderId="0" xfId="65" applyNumberFormat="1" applyFont="1" applyBorder="1" applyAlignment="1" quotePrefix="1">
      <alignment horizontal="right"/>
      <protection/>
    </xf>
    <xf numFmtId="0" fontId="13" fillId="0" borderId="16" xfId="65" applyFont="1" applyBorder="1">
      <alignment/>
      <protection/>
    </xf>
    <xf numFmtId="3" fontId="10" fillId="0" borderId="23" xfId="65" applyNumberFormat="1" applyFont="1" applyBorder="1" applyAlignment="1">
      <alignment/>
      <protection/>
    </xf>
    <xf numFmtId="3" fontId="10" fillId="0" borderId="0" xfId="65" applyNumberFormat="1" applyFont="1" applyBorder="1" applyAlignment="1">
      <alignment/>
      <protection/>
    </xf>
    <xf numFmtId="3" fontId="10" fillId="0" borderId="0" xfId="65" applyNumberFormat="1" applyFont="1" applyBorder="1" applyAlignment="1" quotePrefix="1">
      <alignment horizontal="right"/>
      <protection/>
    </xf>
    <xf numFmtId="3" fontId="10" fillId="0" borderId="50" xfId="65" applyNumberFormat="1" applyFont="1" applyBorder="1" applyAlignment="1">
      <alignment horizontal="right"/>
      <protection/>
    </xf>
    <xf numFmtId="3" fontId="10" fillId="0" borderId="47" xfId="65" applyNumberFormat="1" applyFont="1" applyBorder="1" applyAlignment="1">
      <alignment horizontal="right"/>
      <protection/>
    </xf>
    <xf numFmtId="2" fontId="0" fillId="0" borderId="48" xfId="0" applyNumberFormat="1" applyBorder="1" applyAlignment="1" quotePrefix="1">
      <alignment horizontal="right"/>
    </xf>
    <xf numFmtId="0" fontId="1" fillId="0" borderId="17" xfId="65" applyBorder="1">
      <alignment/>
      <protection/>
    </xf>
    <xf numFmtId="4" fontId="1" fillId="0" borderId="0" xfId="65" applyNumberFormat="1">
      <alignment/>
      <protection/>
    </xf>
    <xf numFmtId="2" fontId="1" fillId="0" borderId="0" xfId="65" applyNumberFormat="1">
      <alignment/>
      <protection/>
    </xf>
    <xf numFmtId="2" fontId="2" fillId="0" borderId="0" xfId="65" applyNumberFormat="1" applyFont="1" applyAlignment="1">
      <alignment horizontal="right"/>
      <protection/>
    </xf>
    <xf numFmtId="0" fontId="2" fillId="0" borderId="53" xfId="65" applyFont="1" applyBorder="1">
      <alignment/>
      <protection/>
    </xf>
    <xf numFmtId="0" fontId="1" fillId="0" borderId="16" xfId="65" applyBorder="1">
      <alignment/>
      <protection/>
    </xf>
    <xf numFmtId="0" fontId="2" fillId="0" borderId="17" xfId="65" applyFont="1" applyBorder="1">
      <alignment/>
      <protection/>
    </xf>
    <xf numFmtId="0" fontId="1" fillId="0" borderId="19" xfId="65" applyBorder="1">
      <alignment/>
      <protection/>
    </xf>
    <xf numFmtId="0" fontId="1" fillId="0" borderId="0" xfId="56" applyFont="1" applyAlignment="1">
      <alignment horizontal="right"/>
      <protection/>
    </xf>
    <xf numFmtId="4" fontId="1" fillId="0" borderId="31" xfId="59" applyNumberFormat="1" applyFont="1" applyBorder="1" applyAlignment="1">
      <alignment horizontal="right"/>
      <protection/>
    </xf>
    <xf numFmtId="4" fontId="6" fillId="0" borderId="26" xfId="59" applyNumberFormat="1" applyFont="1" applyBorder="1" applyAlignment="1">
      <alignment horizontal="right"/>
      <protection/>
    </xf>
    <xf numFmtId="4" fontId="0" fillId="0" borderId="27" xfId="0" applyNumberFormat="1" applyFont="1" applyBorder="1" applyAlignment="1">
      <alignment horizontal="right" wrapText="1"/>
    </xf>
    <xf numFmtId="2" fontId="0" fillId="0" borderId="27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56" applyFont="1" applyAlignment="1">
      <alignment horizontal="left" wrapText="1"/>
      <protection/>
    </xf>
    <xf numFmtId="0" fontId="4" fillId="0" borderId="0" xfId="56" applyFont="1" applyAlignment="1">
      <alignment horizontal="left"/>
      <protection/>
    </xf>
    <xf numFmtId="0" fontId="1" fillId="0" borderId="0" xfId="56" applyAlignment="1">
      <alignment/>
      <protection/>
    </xf>
    <xf numFmtId="0" fontId="1" fillId="0" borderId="0" xfId="56" applyFont="1" applyAlignment="1">
      <alignment horizontal="left"/>
      <protection/>
    </xf>
    <xf numFmtId="0" fontId="4" fillId="0" borderId="0" xfId="56" applyFont="1">
      <alignment/>
      <protection/>
    </xf>
    <xf numFmtId="0" fontId="1" fillId="0" borderId="0" xfId="56" applyAlignment="1">
      <alignment horizontal="right"/>
      <protection/>
    </xf>
    <xf numFmtId="0" fontId="4" fillId="0" borderId="0" xfId="56" applyFont="1" applyAlignment="1">
      <alignment horizontal="left"/>
      <protection/>
    </xf>
    <xf numFmtId="0" fontId="1" fillId="0" borderId="0" xfId="56" applyFont="1">
      <alignment/>
      <protection/>
    </xf>
    <xf numFmtId="4" fontId="1" fillId="0" borderId="0" xfId="56" applyNumberFormat="1">
      <alignment/>
      <protection/>
    </xf>
    <xf numFmtId="0" fontId="2" fillId="0" borderId="31" xfId="59" applyFont="1" applyBorder="1" applyAlignment="1">
      <alignment horizontal="left"/>
      <protection/>
    </xf>
    <xf numFmtId="0" fontId="2" fillId="0" borderId="41" xfId="59" applyFont="1" applyBorder="1" applyAlignment="1">
      <alignment horizontal="left"/>
      <protection/>
    </xf>
    <xf numFmtId="4" fontId="1" fillId="0" borderId="20" xfId="59" applyNumberFormat="1" applyFont="1" applyBorder="1" applyAlignment="1">
      <alignment horizontal="right"/>
      <protection/>
    </xf>
    <xf numFmtId="0" fontId="5" fillId="0" borderId="41" xfId="59" applyFont="1" applyBorder="1" applyAlignment="1">
      <alignment horizontal="left"/>
      <protection/>
    </xf>
    <xf numFmtId="0" fontId="5" fillId="0" borderId="31" xfId="59" applyFont="1" applyBorder="1" applyAlignment="1">
      <alignment horizontal="left"/>
      <protection/>
    </xf>
    <xf numFmtId="4" fontId="4" fillId="0" borderId="27" xfId="59" applyNumberFormat="1" applyFont="1" applyBorder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0" fontId="5" fillId="0" borderId="26" xfId="59" applyFont="1" applyFill="1" applyBorder="1" applyAlignment="1">
      <alignment horizontal="left"/>
      <protection/>
    </xf>
    <xf numFmtId="4" fontId="6" fillId="0" borderId="30" xfId="59" applyNumberFormat="1" applyFont="1" applyFill="1" applyBorder="1" applyAlignment="1">
      <alignment horizontal="right"/>
      <protection/>
    </xf>
    <xf numFmtId="4" fontId="1" fillId="0" borderId="31" xfId="59" applyNumberFormat="1" applyFont="1" applyFill="1" applyBorder="1" applyAlignment="1">
      <alignment horizontal="right"/>
      <protection/>
    </xf>
    <xf numFmtId="4" fontId="6" fillId="0" borderId="32" xfId="59" applyNumberFormat="1" applyFont="1" applyFill="1" applyBorder="1" applyAlignment="1">
      <alignment horizontal="right"/>
      <protection/>
    </xf>
    <xf numFmtId="4" fontId="15" fillId="0" borderId="32" xfId="59" applyNumberFormat="1" applyFont="1" applyFill="1" applyBorder="1" applyAlignment="1">
      <alignment horizontal="right"/>
      <protection/>
    </xf>
    <xf numFmtId="4" fontId="1" fillId="0" borderId="31" xfId="59" applyNumberFormat="1" applyFont="1" applyFill="1" applyBorder="1" applyAlignment="1">
      <alignment horizontal="right"/>
      <protection/>
    </xf>
    <xf numFmtId="4" fontId="1" fillId="0" borderId="33" xfId="59" applyNumberFormat="1" applyFont="1" applyFill="1" applyBorder="1" applyAlignment="1">
      <alignment horizontal="right"/>
      <protection/>
    </xf>
    <xf numFmtId="4" fontId="4" fillId="0" borderId="35" xfId="59" applyNumberFormat="1" applyFont="1" applyFill="1" applyBorder="1" applyAlignment="1">
      <alignment horizontal="right"/>
      <protection/>
    </xf>
    <xf numFmtId="4" fontId="6" fillId="0" borderId="30" xfId="59" applyNumberFormat="1" applyFont="1" applyFill="1" applyBorder="1" applyAlignment="1">
      <alignment horizontal="right"/>
      <protection/>
    </xf>
    <xf numFmtId="4" fontId="15" fillId="0" borderId="31" xfId="59" applyNumberFormat="1" applyFont="1" applyFill="1" applyBorder="1" applyAlignment="1">
      <alignment horizontal="right"/>
      <protection/>
    </xf>
    <xf numFmtId="4" fontId="15" fillId="0" borderId="50" xfId="59" applyNumberFormat="1" applyFont="1" applyFill="1" applyBorder="1" applyAlignment="1">
      <alignment horizontal="right"/>
      <protection/>
    </xf>
    <xf numFmtId="4" fontId="2" fillId="0" borderId="0" xfId="59" applyNumberFormat="1" applyFont="1" applyFill="1" applyBorder="1" applyAlignment="1">
      <alignment horizontal="right"/>
      <protection/>
    </xf>
    <xf numFmtId="4" fontId="4" fillId="0" borderId="31" xfId="59" applyNumberFormat="1" applyFont="1" applyFill="1" applyBorder="1" applyAlignment="1">
      <alignment horizontal="right"/>
      <protection/>
    </xf>
    <xf numFmtId="4" fontId="6" fillId="0" borderId="35" xfId="59" applyNumberFormat="1" applyFont="1" applyFill="1" applyBorder="1" applyAlignment="1">
      <alignment horizontal="right"/>
      <protection/>
    </xf>
    <xf numFmtId="4" fontId="6" fillId="0" borderId="32" xfId="59" applyNumberFormat="1" applyFont="1" applyFill="1" applyBorder="1" applyAlignment="1">
      <alignment horizontal="right"/>
      <protection/>
    </xf>
    <xf numFmtId="4" fontId="1" fillId="0" borderId="32" xfId="59" applyNumberFormat="1" applyFont="1" applyFill="1" applyBorder="1" applyAlignment="1">
      <alignment horizontal="right"/>
      <protection/>
    </xf>
    <xf numFmtId="4" fontId="6" fillId="0" borderId="24" xfId="59" applyNumberFormat="1" applyFont="1" applyFill="1" applyBorder="1" applyAlignment="1">
      <alignment horizontal="right"/>
      <protection/>
    </xf>
    <xf numFmtId="4" fontId="6" fillId="0" borderId="31" xfId="59" applyNumberFormat="1" applyFont="1" applyFill="1" applyBorder="1" applyAlignment="1">
      <alignment horizontal="right"/>
      <protection/>
    </xf>
    <xf numFmtId="4" fontId="1" fillId="0" borderId="0" xfId="59" applyNumberFormat="1" applyFont="1" applyFill="1" applyBorder="1" applyAlignment="1">
      <alignment horizontal="right"/>
      <protection/>
    </xf>
    <xf numFmtId="4" fontId="4" fillId="0" borderId="24" xfId="59" applyNumberFormat="1" applyFont="1" applyFill="1" applyBorder="1" applyAlignment="1">
      <alignment horizontal="right"/>
      <protection/>
    </xf>
    <xf numFmtId="4" fontId="1" fillId="0" borderId="0" xfId="59" applyNumberFormat="1" applyFill="1" applyAlignment="1">
      <alignment horizontal="right"/>
      <protection/>
    </xf>
    <xf numFmtId="4" fontId="5" fillId="0" borderId="26" xfId="59" applyNumberFormat="1" applyFont="1" applyFill="1" applyBorder="1" applyAlignment="1">
      <alignment horizontal="right"/>
      <protection/>
    </xf>
    <xf numFmtId="4" fontId="4" fillId="0" borderId="30" xfId="59" applyNumberFormat="1" applyFont="1" applyFill="1" applyBorder="1" applyAlignment="1">
      <alignment horizontal="right"/>
      <protection/>
    </xf>
    <xf numFmtId="4" fontId="4" fillId="0" borderId="23" xfId="59" applyNumberFormat="1" applyFont="1" applyFill="1" applyBorder="1" applyAlignment="1">
      <alignment horizontal="right"/>
      <protection/>
    </xf>
    <xf numFmtId="4" fontId="4" fillId="0" borderId="0" xfId="59" applyNumberFormat="1" applyFont="1" applyFill="1" applyBorder="1" applyAlignment="1">
      <alignment horizontal="right"/>
      <protection/>
    </xf>
    <xf numFmtId="4" fontId="4" fillId="0" borderId="20" xfId="59" applyNumberFormat="1" applyFont="1" applyFill="1" applyBorder="1" applyAlignment="1">
      <alignment horizontal="right"/>
      <protection/>
    </xf>
    <xf numFmtId="4" fontId="4" fillId="0" borderId="34" xfId="59" applyNumberFormat="1" applyFont="1" applyFill="1" applyBorder="1" applyAlignment="1">
      <alignment horizontal="right"/>
      <protection/>
    </xf>
    <xf numFmtId="4" fontId="4" fillId="0" borderId="26" xfId="59" applyNumberFormat="1" applyFont="1" applyFill="1" applyBorder="1" applyAlignment="1">
      <alignment horizontal="right"/>
      <protection/>
    </xf>
    <xf numFmtId="0" fontId="1" fillId="0" borderId="0" xfId="59" applyFill="1">
      <alignment/>
      <protection/>
    </xf>
    <xf numFmtId="0" fontId="11" fillId="0" borderId="0" xfId="62" applyFont="1" applyFill="1" applyAlignment="1">
      <alignment horizontal="right"/>
      <protection/>
    </xf>
    <xf numFmtId="0" fontId="10" fillId="0" borderId="0" xfId="62" applyFont="1" applyFill="1">
      <alignment/>
      <protection/>
    </xf>
    <xf numFmtId="0" fontId="12" fillId="0" borderId="0" xfId="62" applyFont="1" applyFill="1" applyAlignment="1">
      <alignment horizontal="center"/>
      <protection/>
    </xf>
    <xf numFmtId="0" fontId="1" fillId="0" borderId="26" xfId="62" applyFill="1" applyBorder="1" applyAlignment="1">
      <alignment horizontal="center"/>
      <protection/>
    </xf>
    <xf numFmtId="0" fontId="1" fillId="0" borderId="39" xfId="62" applyFill="1" applyBorder="1" applyAlignment="1">
      <alignment horizontal="center"/>
      <protection/>
    </xf>
    <xf numFmtId="4" fontId="6" fillId="0" borderId="30" xfId="62" applyNumberFormat="1" applyFont="1" applyFill="1" applyBorder="1" applyAlignment="1">
      <alignment horizontal="right" wrapText="1"/>
      <protection/>
    </xf>
    <xf numFmtId="4" fontId="6" fillId="0" borderId="32" xfId="62" applyNumberFormat="1" applyFont="1" applyFill="1" applyBorder="1" applyAlignment="1">
      <alignment horizontal="right"/>
      <protection/>
    </xf>
    <xf numFmtId="4" fontId="1" fillId="0" borderId="41" xfId="62" applyNumberFormat="1" applyFill="1" applyBorder="1" applyAlignment="1">
      <alignment horizontal="right"/>
      <protection/>
    </xf>
    <xf numFmtId="4" fontId="1" fillId="0" borderId="38" xfId="62" applyNumberFormat="1" applyFill="1" applyBorder="1" applyAlignment="1">
      <alignment horizontal="right"/>
      <protection/>
    </xf>
    <xf numFmtId="4" fontId="1" fillId="0" borderId="39" xfId="62" applyNumberFormat="1" applyFill="1" applyBorder="1" applyAlignment="1">
      <alignment horizontal="right"/>
      <protection/>
    </xf>
    <xf numFmtId="4" fontId="1" fillId="0" borderId="41" xfId="62" applyNumberFormat="1" applyFont="1" applyFill="1" applyBorder="1" applyAlignment="1">
      <alignment horizontal="right"/>
      <protection/>
    </xf>
    <xf numFmtId="4" fontId="6" fillId="0" borderId="39" xfId="62" applyNumberFormat="1" applyFont="1" applyFill="1" applyBorder="1" applyAlignment="1">
      <alignment horizontal="right"/>
      <protection/>
    </xf>
    <xf numFmtId="4" fontId="6" fillId="0" borderId="41" xfId="62" applyNumberFormat="1" applyFont="1" applyFill="1" applyBorder="1" applyAlignment="1">
      <alignment horizontal="right"/>
      <protection/>
    </xf>
    <xf numFmtId="4" fontId="1" fillId="0" borderId="38" xfId="62" applyNumberFormat="1" applyFont="1" applyFill="1" applyBorder="1" applyAlignment="1">
      <alignment horizontal="right"/>
      <protection/>
    </xf>
    <xf numFmtId="4" fontId="4" fillId="0" borderId="39" xfId="62" applyNumberFormat="1" applyFont="1" applyFill="1" applyBorder="1" applyAlignment="1">
      <alignment horizontal="right"/>
      <protection/>
    </xf>
    <xf numFmtId="4" fontId="6" fillId="0" borderId="40" xfId="62" applyNumberFormat="1" applyFont="1" applyFill="1" applyBorder="1" applyAlignment="1">
      <alignment horizontal="right"/>
      <protection/>
    </xf>
    <xf numFmtId="4" fontId="4" fillId="0" borderId="36" xfId="62" applyNumberFormat="1" applyFont="1" applyFill="1" applyBorder="1" applyAlignment="1">
      <alignment horizontal="right"/>
      <protection/>
    </xf>
    <xf numFmtId="0" fontId="1" fillId="0" borderId="0" xfId="62" applyFill="1">
      <alignment/>
      <protection/>
    </xf>
    <xf numFmtId="0" fontId="2" fillId="0" borderId="26" xfId="62" applyFont="1" applyFill="1" applyBorder="1">
      <alignment/>
      <protection/>
    </xf>
    <xf numFmtId="0" fontId="2" fillId="0" borderId="39" xfId="62" applyFont="1" applyFill="1" applyBorder="1">
      <alignment/>
      <protection/>
    </xf>
    <xf numFmtId="4" fontId="1" fillId="0" borderId="40" xfId="62" applyNumberFormat="1" applyFont="1" applyFill="1" applyBorder="1" applyAlignment="1">
      <alignment horizontal="right"/>
      <protection/>
    </xf>
    <xf numFmtId="4" fontId="6" fillId="0" borderId="26" xfId="62" applyNumberFormat="1" applyFont="1" applyFill="1" applyBorder="1" applyAlignment="1">
      <alignment horizontal="right"/>
      <protection/>
    </xf>
    <xf numFmtId="4" fontId="4" fillId="0" borderId="36" xfId="62" applyNumberFormat="1" applyFont="1" applyFill="1" applyBorder="1" applyAlignment="1">
      <alignment horizontal="right"/>
      <protection/>
    </xf>
    <xf numFmtId="0" fontId="3" fillId="0" borderId="0" xfId="63" applyFont="1" applyFill="1" applyAlignment="1">
      <alignment horizontal="right"/>
      <protection/>
    </xf>
    <xf numFmtId="0" fontId="1" fillId="0" borderId="0" xfId="63" applyFont="1" applyFill="1">
      <alignment/>
      <protection/>
    </xf>
    <xf numFmtId="0" fontId="1" fillId="0" borderId="26" xfId="63" applyFont="1" applyFill="1" applyBorder="1" applyAlignment="1">
      <alignment horizontal="center"/>
      <protection/>
    </xf>
    <xf numFmtId="0" fontId="1" fillId="0" borderId="39" xfId="63" applyFont="1" applyFill="1" applyBorder="1" applyAlignment="1">
      <alignment horizontal="center"/>
      <protection/>
    </xf>
    <xf numFmtId="4" fontId="15" fillId="0" borderId="30" xfId="63" applyNumberFormat="1" applyFont="1" applyFill="1" applyBorder="1" applyAlignment="1">
      <alignment horizontal="right"/>
      <protection/>
    </xf>
    <xf numFmtId="4" fontId="15" fillId="0" borderId="32" xfId="63" applyNumberFormat="1" applyFont="1" applyFill="1" applyBorder="1" applyAlignment="1">
      <alignment horizontal="right"/>
      <protection/>
    </xf>
    <xf numFmtId="4" fontId="15" fillId="0" borderId="32" xfId="63" applyNumberFormat="1" applyFont="1" applyFill="1" applyBorder="1" applyAlignment="1">
      <alignment horizontal="right"/>
      <protection/>
    </xf>
    <xf numFmtId="4" fontId="15" fillId="0" borderId="32" xfId="63" applyNumberFormat="1" applyFont="1" applyFill="1" applyBorder="1" applyAlignment="1" quotePrefix="1">
      <alignment horizontal="right"/>
      <protection/>
    </xf>
    <xf numFmtId="4" fontId="1" fillId="0" borderId="41" xfId="63" applyNumberFormat="1" applyFont="1" applyFill="1" applyBorder="1" applyAlignment="1">
      <alignment horizontal="right"/>
      <protection/>
    </xf>
    <xf numFmtId="4" fontId="1" fillId="0" borderId="31" xfId="63" applyNumberFormat="1" applyFont="1" applyFill="1" applyBorder="1" applyAlignment="1">
      <alignment horizontal="right"/>
      <protection/>
    </xf>
    <xf numFmtId="4" fontId="0" fillId="0" borderId="32" xfId="0" applyNumberFormat="1" applyFont="1" applyFill="1" applyBorder="1" applyAlignment="1">
      <alignment horizontal="right" wrapText="1"/>
    </xf>
    <xf numFmtId="4" fontId="15" fillId="0" borderId="24" xfId="63" applyNumberFormat="1" applyFont="1" applyFill="1" applyBorder="1" applyAlignment="1" quotePrefix="1">
      <alignment horizontal="right"/>
      <protection/>
    </xf>
    <xf numFmtId="4" fontId="6" fillId="0" borderId="26" xfId="63" applyNumberFormat="1" applyFont="1" applyFill="1" applyBorder="1" applyAlignment="1">
      <alignment horizontal="right"/>
      <protection/>
    </xf>
    <xf numFmtId="4" fontId="1" fillId="0" borderId="39" xfId="63" applyNumberFormat="1" applyFont="1" applyFill="1" applyBorder="1" applyAlignment="1">
      <alignment horizontal="right"/>
      <protection/>
    </xf>
    <xf numFmtId="4" fontId="1" fillId="0" borderId="41" xfId="63" applyNumberFormat="1" applyFont="1" applyFill="1" applyBorder="1" applyAlignment="1">
      <alignment horizontal="right"/>
      <protection/>
    </xf>
    <xf numFmtId="4" fontId="6" fillId="0" borderId="36" xfId="63" applyNumberFormat="1" applyFont="1" applyFill="1" applyBorder="1" applyAlignment="1">
      <alignment horizontal="right"/>
      <protection/>
    </xf>
    <xf numFmtId="0" fontId="1" fillId="0" borderId="0" xfId="63" applyFill="1">
      <alignment/>
      <protection/>
    </xf>
    <xf numFmtId="0" fontId="1" fillId="0" borderId="0" xfId="62" applyFont="1">
      <alignment/>
      <protection/>
    </xf>
    <xf numFmtId="4" fontId="1" fillId="0" borderId="0" xfId="62" applyNumberFormat="1" applyFill="1">
      <alignment/>
      <protection/>
    </xf>
    <xf numFmtId="49" fontId="2" fillId="0" borderId="57" xfId="59" applyNumberFormat="1" applyFont="1" applyBorder="1" applyAlignment="1">
      <alignment horizontal="center"/>
      <protection/>
    </xf>
    <xf numFmtId="4" fontId="8" fillId="0" borderId="58" xfId="59" applyNumberFormat="1" applyFont="1" applyBorder="1" applyAlignment="1">
      <alignment horizontal="right"/>
      <protection/>
    </xf>
    <xf numFmtId="4" fontId="6" fillId="0" borderId="12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 vertical="center"/>
      <protection/>
    </xf>
    <xf numFmtId="4" fontId="4" fillId="0" borderId="0" xfId="59" applyNumberFormat="1" applyFont="1" applyFill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4" fontId="1" fillId="0" borderId="20" xfId="59" applyNumberFormat="1" applyFont="1" applyFill="1" applyBorder="1" applyAlignment="1">
      <alignment horizontal="right"/>
      <protection/>
    </xf>
    <xf numFmtId="4" fontId="6" fillId="0" borderId="31" xfId="59" applyNumberFormat="1" applyFont="1" applyFill="1" applyBorder="1" applyAlignment="1">
      <alignment horizontal="right"/>
      <protection/>
    </xf>
    <xf numFmtId="4" fontId="6" fillId="0" borderId="59" xfId="59" applyNumberFormat="1" applyFont="1" applyBorder="1" applyAlignment="1">
      <alignment horizontal="right"/>
      <protection/>
    </xf>
    <xf numFmtId="4" fontId="6" fillId="0" borderId="32" xfId="62" applyNumberFormat="1" applyFont="1" applyFill="1" applyBorder="1" applyAlignment="1">
      <alignment horizontal="right" wrapText="1"/>
      <protection/>
    </xf>
    <xf numFmtId="2" fontId="6" fillId="0" borderId="25" xfId="64" applyNumberFormat="1" applyFont="1" applyBorder="1" applyAlignment="1">
      <alignment horizontal="right"/>
      <protection/>
    </xf>
    <xf numFmtId="49" fontId="2" fillId="0" borderId="60" xfId="64" applyNumberFormat="1" applyFont="1" applyBorder="1" applyAlignment="1">
      <alignment horizontal="center"/>
      <protection/>
    </xf>
    <xf numFmtId="2" fontId="27" fillId="0" borderId="0" xfId="0" applyNumberFormat="1" applyFont="1" applyBorder="1" applyAlignment="1">
      <alignment horizontal="right"/>
    </xf>
    <xf numFmtId="4" fontId="26" fillId="0" borderId="0" xfId="65" applyNumberFormat="1" applyFont="1" applyAlignment="1">
      <alignment horizontal="right"/>
      <protection/>
    </xf>
    <xf numFmtId="4" fontId="25" fillId="0" borderId="0" xfId="65" applyNumberFormat="1" applyFont="1" applyBorder="1" applyAlignment="1">
      <alignment horizontal="right"/>
      <protection/>
    </xf>
    <xf numFmtId="49" fontId="2" fillId="0" borderId="10" xfId="64" applyNumberFormat="1" applyFont="1" applyBorder="1" applyAlignment="1">
      <alignment horizontal="center"/>
      <protection/>
    </xf>
    <xf numFmtId="165" fontId="14" fillId="0" borderId="11" xfId="64" applyNumberFormat="1" applyFont="1" applyBorder="1" applyAlignment="1">
      <alignment horizontal="right"/>
      <protection/>
    </xf>
    <xf numFmtId="165" fontId="14" fillId="0" borderId="37" xfId="64" applyNumberFormat="1" applyFont="1" applyBorder="1" applyAlignment="1">
      <alignment horizontal="right"/>
      <protection/>
    </xf>
    <xf numFmtId="2" fontId="14" fillId="0" borderId="12" xfId="64" applyNumberFormat="1" applyFont="1" applyBorder="1" applyAlignment="1">
      <alignment horizontal="right"/>
      <protection/>
    </xf>
    <xf numFmtId="2" fontId="1" fillId="0" borderId="42" xfId="64" applyNumberFormat="1" applyFont="1" applyBorder="1" applyAlignment="1">
      <alignment horizontal="right"/>
      <protection/>
    </xf>
    <xf numFmtId="49" fontId="2" fillId="0" borderId="57" xfId="64" applyNumberFormat="1" applyFont="1" applyBorder="1" applyAlignment="1">
      <alignment horizontal="center"/>
      <protection/>
    </xf>
    <xf numFmtId="165" fontId="14" fillId="0" borderId="11" xfId="64" applyNumberFormat="1" applyFont="1" applyBorder="1" applyAlignment="1" quotePrefix="1">
      <alignment horizontal="right"/>
      <protection/>
    </xf>
    <xf numFmtId="165" fontId="14" fillId="0" borderId="37" xfId="64" applyNumberFormat="1" applyFont="1" applyBorder="1" applyAlignment="1" quotePrefix="1">
      <alignment horizontal="right"/>
      <protection/>
    </xf>
    <xf numFmtId="165" fontId="6" fillId="0" borderId="32" xfId="64" applyNumberFormat="1" applyFont="1" applyBorder="1" applyAlignment="1">
      <alignment horizontal="right"/>
      <protection/>
    </xf>
    <xf numFmtId="49" fontId="2" fillId="0" borderId="61" xfId="64" applyNumberFormat="1" applyFont="1" applyBorder="1" applyAlignment="1">
      <alignment horizontal="center"/>
      <protection/>
    </xf>
    <xf numFmtId="165" fontId="6" fillId="0" borderId="30" xfId="64" applyNumberFormat="1" applyFont="1" applyBorder="1" applyAlignment="1">
      <alignment horizontal="right"/>
      <protection/>
    </xf>
    <xf numFmtId="165" fontId="6" fillId="0" borderId="36" xfId="64" applyNumberFormat="1" applyFont="1" applyBorder="1" applyAlignment="1">
      <alignment horizontal="right"/>
      <protection/>
    </xf>
    <xf numFmtId="4" fontId="14" fillId="0" borderId="32" xfId="64" applyNumberFormat="1" applyFont="1" applyBorder="1" applyAlignment="1">
      <alignment horizontal="right"/>
      <protection/>
    </xf>
    <xf numFmtId="4" fontId="14" fillId="0" borderId="41" xfId="64" applyNumberFormat="1" applyFont="1" applyBorder="1" applyAlignment="1">
      <alignment horizontal="right"/>
      <protection/>
    </xf>
    <xf numFmtId="4" fontId="14" fillId="0" borderId="11" xfId="64" applyNumberFormat="1" applyFont="1" applyBorder="1" applyAlignment="1">
      <alignment horizontal="right"/>
      <protection/>
    </xf>
    <xf numFmtId="4" fontId="14" fillId="0" borderId="37" xfId="64" applyNumberFormat="1" applyFont="1" applyBorder="1" applyAlignment="1">
      <alignment horizontal="right"/>
      <protection/>
    </xf>
    <xf numFmtId="2" fontId="14" fillId="0" borderId="27" xfId="64" applyNumberFormat="1" applyFont="1" applyBorder="1" applyAlignment="1">
      <alignment horizontal="right"/>
      <protection/>
    </xf>
    <xf numFmtId="4" fontId="14" fillId="0" borderId="11" xfId="64" applyNumberFormat="1" applyFont="1" applyBorder="1" applyAlignment="1">
      <alignment horizontal="right"/>
      <protection/>
    </xf>
    <xf numFmtId="0" fontId="2" fillId="0" borderId="10" xfId="64" applyFont="1" applyBorder="1" applyAlignment="1">
      <alignment horizontal="center"/>
      <protection/>
    </xf>
    <xf numFmtId="0" fontId="7" fillId="0" borderId="0" xfId="64" applyFont="1" applyBorder="1" applyAlignment="1">
      <alignment horizontal="left"/>
      <protection/>
    </xf>
    <xf numFmtId="0" fontId="7" fillId="0" borderId="41" xfId="64" applyFont="1" applyBorder="1" applyAlignment="1">
      <alignment horizontal="left"/>
      <protection/>
    </xf>
    <xf numFmtId="0" fontId="7" fillId="0" borderId="31" xfId="64" applyFont="1" applyBorder="1" applyAlignment="1">
      <alignment horizontal="left"/>
      <protection/>
    </xf>
    <xf numFmtId="0" fontId="2" fillId="0" borderId="19" xfId="64" applyFont="1" applyBorder="1" applyAlignment="1">
      <alignment horizontal="center"/>
      <protection/>
    </xf>
    <xf numFmtId="165" fontId="6" fillId="0" borderId="41" xfId="64" applyNumberFormat="1" applyFont="1" applyBorder="1" applyAlignment="1">
      <alignment horizontal="right" wrapText="1"/>
      <protection/>
    </xf>
    <xf numFmtId="165" fontId="1" fillId="0" borderId="40" xfId="64" applyNumberFormat="1" applyFont="1" applyBorder="1" applyAlignment="1">
      <alignment horizontal="right"/>
      <protection/>
    </xf>
    <xf numFmtId="165" fontId="6" fillId="0" borderId="39" xfId="64" applyNumberFormat="1" applyFont="1" applyBorder="1" applyAlignment="1">
      <alignment horizontal="right"/>
      <protection/>
    </xf>
    <xf numFmtId="0" fontId="13" fillId="0" borderId="62" xfId="65" applyFont="1" applyBorder="1" applyAlignment="1">
      <alignment horizontal="center"/>
      <protection/>
    </xf>
    <xf numFmtId="4" fontId="0" fillId="0" borderId="41" xfId="0" applyNumberFormat="1" applyFont="1" applyBorder="1" applyAlignment="1" quotePrefix="1">
      <alignment horizontal="right"/>
    </xf>
    <xf numFmtId="0" fontId="0" fillId="0" borderId="0" xfId="0" applyAlignment="1">
      <alignment horizontal="center"/>
    </xf>
    <xf numFmtId="2" fontId="27" fillId="0" borderId="0" xfId="0" applyNumberFormat="1" applyFont="1" applyBorder="1" applyAlignment="1">
      <alignment horizontal="left"/>
    </xf>
    <xf numFmtId="3" fontId="49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26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7" fillId="0" borderId="26" xfId="0" applyFont="1" applyBorder="1" applyAlignment="1">
      <alignment/>
    </xf>
    <xf numFmtId="0" fontId="56" fillId="0" borderId="26" xfId="0" applyFont="1" applyBorder="1" applyAlignment="1">
      <alignment wrapText="1"/>
    </xf>
    <xf numFmtId="3" fontId="56" fillId="0" borderId="26" xfId="0" applyNumberFormat="1" applyFont="1" applyBorder="1" applyAlignment="1">
      <alignment/>
    </xf>
    <xf numFmtId="3" fontId="56" fillId="0" borderId="26" xfId="0" applyNumberFormat="1" applyFont="1" applyBorder="1" applyAlignment="1">
      <alignment horizontal="right"/>
    </xf>
    <xf numFmtId="3" fontId="56" fillId="0" borderId="0" xfId="0" applyNumberFormat="1" applyFont="1" applyBorder="1" applyAlignment="1">
      <alignment/>
    </xf>
    <xf numFmtId="3" fontId="56" fillId="0" borderId="26" xfId="0" applyNumberFormat="1" applyFont="1" applyBorder="1" applyAlignment="1">
      <alignment horizontal="left"/>
    </xf>
    <xf numFmtId="0" fontId="58" fillId="0" borderId="26" xfId="0" applyFont="1" applyBorder="1" applyAlignment="1">
      <alignment/>
    </xf>
    <xf numFmtId="3" fontId="54" fillId="0" borderId="26" xfId="0" applyNumberFormat="1" applyFont="1" applyBorder="1" applyAlignment="1">
      <alignment/>
    </xf>
    <xf numFmtId="3" fontId="56" fillId="0" borderId="0" xfId="0" applyNumberFormat="1" applyFont="1" applyAlignment="1">
      <alignment/>
    </xf>
    <xf numFmtId="0" fontId="48" fillId="0" borderId="39" xfId="0" applyFont="1" applyBorder="1" applyAlignment="1">
      <alignment horizontal="center"/>
    </xf>
    <xf numFmtId="0" fontId="1" fillId="0" borderId="26" xfId="69" applyFont="1" applyBorder="1" applyAlignment="1">
      <alignment horizontal="center" vertical="center" wrapText="1"/>
      <protection/>
    </xf>
    <xf numFmtId="0" fontId="15" fillId="0" borderId="0" xfId="56" applyFont="1">
      <alignment/>
      <protection/>
    </xf>
    <xf numFmtId="0" fontId="1" fillId="0" borderId="0" xfId="68">
      <alignment/>
      <protection/>
    </xf>
    <xf numFmtId="0" fontId="3" fillId="0" borderId="0" xfId="68" applyFont="1" applyAlignment="1">
      <alignment horizontal="right"/>
      <protection/>
    </xf>
    <xf numFmtId="0" fontId="4" fillId="0" borderId="0" xfId="68" applyFont="1" applyAlignment="1">
      <alignment horizontal="center"/>
      <protection/>
    </xf>
    <xf numFmtId="0" fontId="1" fillId="0" borderId="0" xfId="68" applyBorder="1" applyAlignment="1">
      <alignment horizontal="center"/>
      <protection/>
    </xf>
    <xf numFmtId="0" fontId="1" fillId="0" borderId="0" xfId="68" applyBorder="1" applyAlignment="1">
      <alignment horizontal="right"/>
      <protection/>
    </xf>
    <xf numFmtId="0" fontId="1" fillId="0" borderId="0" xfId="68" applyFont="1" applyBorder="1" applyAlignment="1">
      <alignment horizontal="right"/>
      <protection/>
    </xf>
    <xf numFmtId="0" fontId="1" fillId="0" borderId="14" xfId="68" applyFont="1" applyBorder="1" applyAlignment="1">
      <alignment horizontal="center"/>
      <protection/>
    </xf>
    <xf numFmtId="0" fontId="59" fillId="0" borderId="26" xfId="68" applyFont="1" applyBorder="1" applyAlignment="1">
      <alignment horizontal="center" vertical="justify" wrapText="1"/>
      <protection/>
    </xf>
    <xf numFmtId="4" fontId="59" fillId="0" borderId="26" xfId="68" applyNumberFormat="1" applyFont="1" applyBorder="1" applyAlignment="1">
      <alignment horizontal="right"/>
      <protection/>
    </xf>
    <xf numFmtId="4" fontId="59" fillId="0" borderId="26" xfId="68" applyNumberFormat="1" applyFont="1" applyBorder="1" applyAlignment="1" quotePrefix="1">
      <alignment horizontal="right"/>
      <protection/>
    </xf>
    <xf numFmtId="4" fontId="59" fillId="0" borderId="22" xfId="68" applyNumberFormat="1" applyFont="1" applyBorder="1" applyAlignment="1">
      <alignment horizontal="right"/>
      <protection/>
    </xf>
    <xf numFmtId="0" fontId="59" fillId="0" borderId="14" xfId="68" applyFont="1" applyBorder="1" applyAlignment="1">
      <alignment horizontal="center"/>
      <protection/>
    </xf>
    <xf numFmtId="0" fontId="1" fillId="0" borderId="15" xfId="68" applyFont="1" applyBorder="1" applyAlignment="1">
      <alignment horizontal="center"/>
      <protection/>
    </xf>
    <xf numFmtId="0" fontId="59" fillId="0" borderId="30" xfId="68" applyFont="1" applyBorder="1" applyAlignment="1">
      <alignment horizontal="center" vertical="justify" wrapText="1"/>
      <protection/>
    </xf>
    <xf numFmtId="4" fontId="59" fillId="0" borderId="30" xfId="68" applyNumberFormat="1" applyFont="1" applyBorder="1" applyAlignment="1">
      <alignment horizontal="right"/>
      <protection/>
    </xf>
    <xf numFmtId="4" fontId="59" fillId="0" borderId="30" xfId="68" applyNumberFormat="1" applyFont="1" applyBorder="1" applyAlignment="1" quotePrefix="1">
      <alignment horizontal="right"/>
      <protection/>
    </xf>
    <xf numFmtId="4" fontId="59" fillId="0" borderId="42" xfId="68" applyNumberFormat="1" applyFont="1" applyBorder="1" applyAlignment="1">
      <alignment horizontal="right"/>
      <protection/>
    </xf>
    <xf numFmtId="0" fontId="1" fillId="0" borderId="63" xfId="68" applyBorder="1" applyAlignment="1">
      <alignment horizontal="center"/>
      <protection/>
    </xf>
    <xf numFmtId="0" fontId="60" fillId="0" borderId="64" xfId="68" applyFont="1" applyBorder="1" applyAlignment="1">
      <alignment horizontal="right"/>
      <protection/>
    </xf>
    <xf numFmtId="4" fontId="60" fillId="0" borderId="64" xfId="68" applyNumberFormat="1" applyFont="1" applyBorder="1" applyAlignment="1">
      <alignment horizontal="right"/>
      <protection/>
    </xf>
    <xf numFmtId="4" fontId="60" fillId="0" borderId="65" xfId="68" applyNumberFormat="1" applyFont="1" applyBorder="1" applyAlignment="1">
      <alignment horizontal="right"/>
      <protection/>
    </xf>
    <xf numFmtId="0" fontId="59" fillId="0" borderId="0" xfId="68" applyFont="1">
      <alignment/>
      <protection/>
    </xf>
    <xf numFmtId="0" fontId="1" fillId="0" borderId="0" xfId="66" applyFont="1">
      <alignment/>
      <protection/>
    </xf>
    <xf numFmtId="0" fontId="1" fillId="0" borderId="0" xfId="66">
      <alignment/>
      <protection/>
    </xf>
    <xf numFmtId="0" fontId="3" fillId="0" borderId="0" xfId="66" applyFont="1" applyAlignment="1">
      <alignment horizontal="right"/>
      <protection/>
    </xf>
    <xf numFmtId="0" fontId="1" fillId="0" borderId="0" xfId="66" applyBorder="1">
      <alignment/>
      <protection/>
    </xf>
    <xf numFmtId="0" fontId="2" fillId="0" borderId="14" xfId="66" applyFont="1" applyBorder="1" applyAlignment="1">
      <alignment horizontal="center"/>
      <protection/>
    </xf>
    <xf numFmtId="0" fontId="2" fillId="0" borderId="26" xfId="66" applyFont="1" applyBorder="1" applyAlignment="1">
      <alignment horizontal="center"/>
      <protection/>
    </xf>
    <xf numFmtId="0" fontId="2" fillId="0" borderId="22" xfId="66" applyFont="1" applyBorder="1" applyAlignment="1">
      <alignment horizontal="center"/>
      <protection/>
    </xf>
    <xf numFmtId="0" fontId="2" fillId="0" borderId="16" xfId="66" applyFont="1" applyBorder="1" applyAlignment="1">
      <alignment horizontal="center"/>
      <protection/>
    </xf>
    <xf numFmtId="0" fontId="2" fillId="0" borderId="32" xfId="66" applyFont="1" applyBorder="1" applyAlignment="1">
      <alignment horizontal="left"/>
      <protection/>
    </xf>
    <xf numFmtId="4" fontId="1" fillId="0" borderId="32" xfId="66" applyNumberFormat="1" applyFont="1" applyBorder="1" applyAlignment="1">
      <alignment horizontal="right"/>
      <protection/>
    </xf>
    <xf numFmtId="4" fontId="1" fillId="0" borderId="27" xfId="66" applyNumberFormat="1" applyFont="1" applyBorder="1" applyAlignment="1" quotePrefix="1">
      <alignment horizontal="right"/>
      <protection/>
    </xf>
    <xf numFmtId="4" fontId="1" fillId="0" borderId="32" xfId="66" applyNumberFormat="1" applyFont="1" applyBorder="1" applyAlignment="1" quotePrefix="1">
      <alignment horizontal="right"/>
      <protection/>
    </xf>
    <xf numFmtId="0" fontId="2" fillId="0" borderId="18" xfId="66" applyFont="1" applyBorder="1">
      <alignment/>
      <protection/>
    </xf>
    <xf numFmtId="0" fontId="5" fillId="0" borderId="36" xfId="66" applyFont="1" applyBorder="1" applyAlignment="1">
      <alignment wrapText="1"/>
      <protection/>
    </xf>
    <xf numFmtId="0" fontId="1" fillId="0" borderId="0" xfId="66" applyAlignment="1">
      <alignment horizontal="right"/>
      <protection/>
    </xf>
    <xf numFmtId="4" fontId="1" fillId="0" borderId="22" xfId="57" applyNumberFormat="1" applyFont="1" applyBorder="1">
      <alignment/>
      <protection/>
    </xf>
    <xf numFmtId="165" fontId="1" fillId="0" borderId="30" xfId="64" applyNumberFormat="1" applyFont="1" applyBorder="1" applyAlignment="1">
      <alignment horizontal="right" wrapText="1"/>
      <protection/>
    </xf>
    <xf numFmtId="165" fontId="1" fillId="0" borderId="40" xfId="64" applyNumberFormat="1" applyFont="1" applyBorder="1" applyAlignment="1">
      <alignment horizontal="right" wrapText="1"/>
      <protection/>
    </xf>
    <xf numFmtId="2" fontId="1" fillId="0" borderId="22" xfId="64" applyNumberFormat="1" applyFont="1" applyBorder="1" applyAlignment="1">
      <alignment horizontal="right"/>
      <protection/>
    </xf>
    <xf numFmtId="165" fontId="1" fillId="0" borderId="30" xfId="64" applyNumberFormat="1" applyFont="1" applyBorder="1" applyAlignment="1" quotePrefix="1">
      <alignment horizontal="right" wrapText="1"/>
      <protection/>
    </xf>
    <xf numFmtId="165" fontId="1" fillId="0" borderId="30" xfId="64" applyNumberFormat="1" applyFont="1" applyBorder="1" applyAlignment="1">
      <alignment horizontal="right" wrapText="1"/>
      <protection/>
    </xf>
    <xf numFmtId="165" fontId="1" fillId="0" borderId="24" xfId="64" applyNumberFormat="1" applyFont="1" applyBorder="1" applyAlignment="1" quotePrefix="1">
      <alignment horizontal="right"/>
      <protection/>
    </xf>
    <xf numFmtId="165" fontId="1" fillId="0" borderId="24" xfId="64" applyNumberFormat="1" applyFont="1" applyBorder="1" applyAlignment="1" quotePrefix="1">
      <alignment horizontal="right" wrapText="1"/>
      <protection/>
    </xf>
    <xf numFmtId="4" fontId="1" fillId="0" borderId="32" xfId="64" applyNumberFormat="1" applyFont="1" applyBorder="1" applyAlignment="1">
      <alignment horizontal="right"/>
      <protection/>
    </xf>
    <xf numFmtId="2" fontId="1" fillId="0" borderId="48" xfId="64" applyNumberFormat="1" applyFont="1" applyBorder="1" applyAlignment="1">
      <alignment horizontal="right"/>
      <protection/>
    </xf>
    <xf numFmtId="2" fontId="14" fillId="0" borderId="22" xfId="64" applyNumberFormat="1" applyFont="1" applyBorder="1" applyAlignment="1">
      <alignment horizontal="right"/>
      <protection/>
    </xf>
    <xf numFmtId="4" fontId="14" fillId="0" borderId="27" xfId="64" applyNumberFormat="1" applyFont="1" applyBorder="1" applyAlignment="1">
      <alignment horizontal="right"/>
      <protection/>
    </xf>
    <xf numFmtId="2" fontId="6" fillId="0" borderId="12" xfId="64" applyNumberFormat="1" applyFont="1" applyBorder="1" applyAlignment="1">
      <alignment horizontal="right"/>
      <protection/>
    </xf>
    <xf numFmtId="2" fontId="1" fillId="0" borderId="42" xfId="62" applyNumberFormat="1" applyFont="1" applyBorder="1" applyAlignment="1">
      <alignment horizontal="right"/>
      <protection/>
    </xf>
    <xf numFmtId="2" fontId="1" fillId="0" borderId="27" xfId="62" applyNumberFormat="1" applyFont="1" applyBorder="1" applyAlignment="1">
      <alignment horizontal="right"/>
      <protection/>
    </xf>
    <xf numFmtId="165" fontId="10" fillId="0" borderId="32" xfId="65" applyNumberFormat="1" applyFont="1" applyBorder="1" applyAlignment="1">
      <alignment/>
      <protection/>
    </xf>
    <xf numFmtId="165" fontId="10" fillId="0" borderId="32" xfId="65" applyNumberFormat="1" applyFont="1" applyBorder="1" applyAlignment="1" quotePrefix="1">
      <alignment horizontal="right"/>
      <protection/>
    </xf>
    <xf numFmtId="4" fontId="15" fillId="0" borderId="48" xfId="59" applyNumberFormat="1" applyFont="1" applyBorder="1" applyAlignment="1">
      <alignment horizontal="right"/>
      <protection/>
    </xf>
    <xf numFmtId="4" fontId="1" fillId="0" borderId="52" xfId="59" applyNumberFormat="1" applyFont="1" applyFill="1" applyBorder="1" applyAlignment="1">
      <alignment horizontal="right"/>
      <protection/>
    </xf>
    <xf numFmtId="4" fontId="1" fillId="0" borderId="52" xfId="59" applyNumberFormat="1" applyFont="1" applyBorder="1" applyAlignment="1">
      <alignment horizontal="right"/>
      <protection/>
    </xf>
    <xf numFmtId="4" fontId="1" fillId="0" borderId="48" xfId="59" applyNumberFormat="1" applyFont="1" applyBorder="1" applyAlignment="1">
      <alignment horizontal="right"/>
      <protection/>
    </xf>
    <xf numFmtId="4" fontId="6" fillId="0" borderId="48" xfId="59" applyNumberFormat="1" applyFont="1" applyBorder="1" applyAlignment="1">
      <alignment horizontal="right"/>
      <protection/>
    </xf>
    <xf numFmtId="4" fontId="4" fillId="0" borderId="48" xfId="59" applyNumberFormat="1" applyFont="1" applyBorder="1" applyAlignment="1">
      <alignment horizontal="right"/>
      <protection/>
    </xf>
    <xf numFmtId="4" fontId="6" fillId="0" borderId="22" xfId="59" applyNumberFormat="1" applyFont="1" applyBorder="1" applyAlignment="1">
      <alignment horizontal="right"/>
      <protection/>
    </xf>
    <xf numFmtId="4" fontId="8" fillId="0" borderId="12" xfId="59" applyNumberFormat="1" applyFont="1" applyBorder="1" applyAlignment="1">
      <alignment horizontal="right"/>
      <protection/>
    </xf>
    <xf numFmtId="4" fontId="8" fillId="0" borderId="26" xfId="57" applyNumberFormat="1" applyFont="1" applyBorder="1">
      <alignment/>
      <protection/>
    </xf>
    <xf numFmtId="2" fontId="15" fillId="0" borderId="27" xfId="64" applyNumberFormat="1" applyFont="1" applyBorder="1" applyAlignment="1">
      <alignment horizontal="right"/>
      <protection/>
    </xf>
    <xf numFmtId="2" fontId="15" fillId="0" borderId="42" xfId="64" applyNumberFormat="1" applyFont="1" applyBorder="1" applyAlignment="1">
      <alignment horizontal="right"/>
      <protection/>
    </xf>
    <xf numFmtId="0" fontId="13" fillId="0" borderId="44" xfId="65" applyFont="1" applyBorder="1" applyAlignment="1">
      <alignment horizontal="center"/>
      <protection/>
    </xf>
    <xf numFmtId="0" fontId="1" fillId="0" borderId="66" xfId="65" applyBorder="1">
      <alignment/>
      <protection/>
    </xf>
    <xf numFmtId="0" fontId="63" fillId="0" borderId="0" xfId="70" applyFont="1" applyFill="1">
      <alignment/>
      <protection/>
    </xf>
    <xf numFmtId="0" fontId="64" fillId="0" borderId="0" xfId="70" applyFont="1" applyFill="1" applyAlignment="1">
      <alignment horizontal="centerContinuous" vertical="center"/>
      <protection/>
    </xf>
    <xf numFmtId="0" fontId="65" fillId="0" borderId="0" xfId="70" applyFont="1" applyFill="1" applyAlignment="1">
      <alignment horizontal="centerContinuous" vertical="center"/>
      <protection/>
    </xf>
    <xf numFmtId="0" fontId="66" fillId="0" borderId="0" xfId="70" applyFont="1" applyFill="1" applyAlignment="1">
      <alignment horizontal="right"/>
      <protection/>
    </xf>
    <xf numFmtId="0" fontId="67" fillId="0" borderId="67" xfId="70" applyFont="1" applyFill="1" applyBorder="1" applyAlignment="1">
      <alignment horizontal="center" vertical="center" wrapText="1"/>
      <protection/>
    </xf>
    <xf numFmtId="0" fontId="68" fillId="0" borderId="67" xfId="70" applyFont="1" applyFill="1" applyBorder="1" applyAlignment="1">
      <alignment horizontal="center" vertical="center" wrapText="1"/>
      <protection/>
    </xf>
    <xf numFmtId="0" fontId="68" fillId="0" borderId="68" xfId="70" applyFont="1" applyFill="1" applyBorder="1" applyAlignment="1">
      <alignment horizontal="center" vertical="center" wrapText="1"/>
      <protection/>
    </xf>
    <xf numFmtId="0" fontId="0" fillId="0" borderId="0" xfId="70" applyFill="1">
      <alignment/>
      <protection/>
    </xf>
    <xf numFmtId="37" fontId="68" fillId="0" borderId="69" xfId="70" applyNumberFormat="1" applyFont="1" applyFill="1" applyBorder="1" applyAlignment="1">
      <alignment horizontal="left" vertical="center" indent="1"/>
      <protection/>
    </xf>
    <xf numFmtId="0" fontId="68" fillId="0" borderId="11" xfId="70" applyFont="1" applyFill="1" applyBorder="1" applyAlignment="1">
      <alignment horizontal="left" vertical="center" indent="1"/>
      <protection/>
    </xf>
    <xf numFmtId="168" fontId="68" fillId="0" borderId="11" xfId="70" applyNumberFormat="1" applyFont="1" applyFill="1" applyBorder="1" applyAlignment="1">
      <alignment vertical="center"/>
      <protection/>
    </xf>
    <xf numFmtId="168" fontId="68" fillId="0" borderId="11" xfId="70" applyNumberFormat="1" applyFont="1" applyFill="1" applyBorder="1" applyAlignment="1">
      <alignment horizontal="right" vertical="center"/>
      <protection/>
    </xf>
    <xf numFmtId="168" fontId="68" fillId="0" borderId="70" xfId="70" applyNumberFormat="1" applyFont="1" applyFill="1" applyBorder="1" applyAlignment="1">
      <alignment vertical="center"/>
      <protection/>
    </xf>
    <xf numFmtId="0" fontId="21" fillId="0" borderId="0" xfId="70" applyFont="1" applyFill="1" applyAlignment="1">
      <alignment vertical="center"/>
      <protection/>
    </xf>
    <xf numFmtId="37" fontId="69" fillId="0" borderId="71" xfId="70" applyNumberFormat="1" applyFont="1" applyFill="1" applyBorder="1" applyAlignment="1">
      <alignment horizontal="left" indent="1"/>
      <protection/>
    </xf>
    <xf numFmtId="0" fontId="69" fillId="0" borderId="29" xfId="70" applyFont="1" applyFill="1" applyBorder="1" applyAlignment="1">
      <alignment horizontal="left" indent="3"/>
      <protection/>
    </xf>
    <xf numFmtId="168" fontId="69" fillId="0" borderId="29" xfId="40" applyNumberFormat="1" applyFont="1" applyFill="1" applyBorder="1" applyAlignment="1" applyProtection="1">
      <alignment vertical="center"/>
      <protection locked="0"/>
    </xf>
    <xf numFmtId="168" fontId="69" fillId="0" borderId="29" xfId="70" applyNumberFormat="1" applyFont="1" applyFill="1" applyBorder="1">
      <alignment/>
      <protection/>
    </xf>
    <xf numFmtId="168" fontId="69" fillId="0" borderId="29" xfId="40" applyNumberFormat="1" applyFont="1" applyFill="1" applyBorder="1" applyAlignment="1" applyProtection="1" quotePrefix="1">
      <alignment horizontal="right"/>
      <protection locked="0"/>
    </xf>
    <xf numFmtId="168" fontId="69" fillId="0" borderId="72" xfId="70" applyNumberFormat="1" applyFont="1" applyFill="1" applyBorder="1">
      <alignment/>
      <protection/>
    </xf>
    <xf numFmtId="37" fontId="69" fillId="0" borderId="73" xfId="70" applyNumberFormat="1" applyFont="1" applyFill="1" applyBorder="1" applyAlignment="1">
      <alignment horizontal="left" indent="1"/>
      <protection/>
    </xf>
    <xf numFmtId="0" fontId="69" fillId="0" borderId="26" xfId="70" applyFont="1" applyFill="1" applyBorder="1" applyAlignment="1">
      <alignment horizontal="left" indent="3"/>
      <protection/>
    </xf>
    <xf numFmtId="168" fontId="69" fillId="0" borderId="26" xfId="40" applyNumberFormat="1" applyFont="1" applyFill="1" applyBorder="1" applyAlignment="1" applyProtection="1">
      <alignment vertical="center"/>
      <protection locked="0"/>
    </xf>
    <xf numFmtId="168" fontId="69" fillId="0" borderId="26" xfId="70" applyNumberFormat="1" applyFont="1" applyFill="1" applyBorder="1">
      <alignment/>
      <protection/>
    </xf>
    <xf numFmtId="168" fontId="69" fillId="0" borderId="26" xfId="40" applyNumberFormat="1" applyFont="1" applyFill="1" applyBorder="1" applyAlignment="1" applyProtection="1">
      <alignment/>
      <protection locked="0"/>
    </xf>
    <xf numFmtId="168" fontId="69" fillId="0" borderId="74" xfId="70" applyNumberFormat="1" applyFont="1" applyFill="1" applyBorder="1">
      <alignment/>
      <protection/>
    </xf>
    <xf numFmtId="168" fontId="69" fillId="0" borderId="26" xfId="70" applyNumberFormat="1" applyFont="1" applyFill="1" applyBorder="1" applyAlignment="1" applyProtection="1">
      <alignment vertical="center"/>
      <protection locked="0"/>
    </xf>
    <xf numFmtId="168" fontId="69" fillId="0" borderId="26" xfId="70" applyNumberFormat="1" applyFont="1" applyFill="1" applyBorder="1" applyProtection="1">
      <alignment/>
      <protection locked="0"/>
    </xf>
    <xf numFmtId="168" fontId="69" fillId="0" borderId="62" xfId="70" applyNumberFormat="1" applyFont="1" applyFill="1" applyBorder="1" applyAlignment="1" applyProtection="1">
      <alignment vertical="center"/>
      <protection locked="0"/>
    </xf>
    <xf numFmtId="168" fontId="69" fillId="0" borderId="62" xfId="70" applyNumberFormat="1" applyFont="1" applyFill="1" applyBorder="1">
      <alignment/>
      <protection/>
    </xf>
    <xf numFmtId="168" fontId="69" fillId="0" borderId="62" xfId="70" applyNumberFormat="1" applyFont="1" applyFill="1" applyBorder="1" applyProtection="1">
      <alignment/>
      <protection locked="0"/>
    </xf>
    <xf numFmtId="168" fontId="69" fillId="0" borderId="75" xfId="70" applyNumberFormat="1" applyFont="1" applyFill="1" applyBorder="1">
      <alignment/>
      <protection/>
    </xf>
    <xf numFmtId="0" fontId="21" fillId="0" borderId="0" xfId="70" applyFont="1" applyFill="1" applyAlignment="1">
      <alignment vertical="center"/>
      <protection/>
    </xf>
    <xf numFmtId="168" fontId="69" fillId="0" borderId="29" xfId="70" applyNumberFormat="1" applyFont="1" applyFill="1" applyBorder="1" applyAlignment="1" applyProtection="1">
      <alignment vertical="center"/>
      <protection locked="0"/>
    </xf>
    <xf numFmtId="168" fontId="69" fillId="0" borderId="29" xfId="70" applyNumberFormat="1" applyFont="1" applyFill="1" applyBorder="1" applyProtection="1">
      <alignment/>
      <protection locked="0"/>
    </xf>
    <xf numFmtId="37" fontId="69" fillId="0" borderId="73" xfId="70" applyNumberFormat="1" applyFont="1" applyFill="1" applyBorder="1" applyAlignment="1">
      <alignment horizontal="left" wrapText="1" indent="1"/>
      <protection/>
    </xf>
    <xf numFmtId="0" fontId="67" fillId="0" borderId="11" xfId="70" applyFont="1" applyFill="1" applyBorder="1" applyAlignment="1">
      <alignment horizontal="left" vertical="center" indent="1"/>
      <protection/>
    </xf>
    <xf numFmtId="0" fontId="28" fillId="0" borderId="0" xfId="70" applyFont="1" applyFill="1" applyAlignment="1">
      <alignment vertical="center"/>
      <protection/>
    </xf>
    <xf numFmtId="168" fontId="67" fillId="0" borderId="76" xfId="70" applyNumberFormat="1" applyFont="1" applyFill="1" applyBorder="1" applyAlignment="1">
      <alignment horizontal="center" vertical="center" wrapText="1"/>
      <protection/>
    </xf>
    <xf numFmtId="168" fontId="67" fillId="0" borderId="11" xfId="70" applyNumberFormat="1" applyFont="1" applyFill="1" applyBorder="1" applyAlignment="1">
      <alignment horizontal="center" vertical="center" wrapText="1"/>
      <protection/>
    </xf>
    <xf numFmtId="168" fontId="68" fillId="0" borderId="11" xfId="70" applyNumberFormat="1" applyFont="1" applyFill="1" applyBorder="1" applyAlignment="1">
      <alignment horizontal="center" vertical="center" wrapText="1"/>
      <protection/>
    </xf>
    <xf numFmtId="168" fontId="68" fillId="0" borderId="70" xfId="70" applyNumberFormat="1" applyFont="1" applyFill="1" applyBorder="1" applyAlignment="1">
      <alignment horizontal="center" vertical="center" wrapText="1"/>
      <protection/>
    </xf>
    <xf numFmtId="0" fontId="68" fillId="0" borderId="69" xfId="70" applyFont="1" applyFill="1" applyBorder="1" applyAlignment="1">
      <alignment horizontal="left" vertical="center" indent="1"/>
      <protection/>
    </xf>
    <xf numFmtId="0" fontId="68" fillId="0" borderId="11" xfId="70" applyFont="1" applyFill="1" applyBorder="1" applyAlignment="1" quotePrefix="1">
      <alignment horizontal="left" vertical="center" indent="1"/>
      <protection/>
    </xf>
    <xf numFmtId="0" fontId="69" fillId="0" borderId="73" xfId="70" applyFont="1" applyFill="1" applyBorder="1" applyAlignment="1">
      <alignment horizontal="left" indent="1"/>
      <protection/>
    </xf>
    <xf numFmtId="168" fontId="69" fillId="0" borderId="30" xfId="70" applyNumberFormat="1" applyFont="1" applyFill="1" applyBorder="1" applyAlignment="1" applyProtection="1">
      <alignment vertical="center"/>
      <protection locked="0"/>
    </xf>
    <xf numFmtId="168" fontId="69" fillId="0" borderId="30" xfId="70" applyNumberFormat="1" applyFont="1" applyFill="1" applyBorder="1">
      <alignment/>
      <protection/>
    </xf>
    <xf numFmtId="168" fontId="69" fillId="0" borderId="77" xfId="70" applyNumberFormat="1" applyFont="1" applyFill="1" applyBorder="1">
      <alignment/>
      <protection/>
    </xf>
    <xf numFmtId="0" fontId="69" fillId="0" borderId="78" xfId="70" applyFont="1" applyFill="1" applyBorder="1" applyAlignment="1">
      <alignment horizontal="left" indent="1"/>
      <protection/>
    </xf>
    <xf numFmtId="0" fontId="69" fillId="0" borderId="32" xfId="70" applyFont="1" applyFill="1" applyBorder="1" applyAlignment="1">
      <alignment horizontal="left" indent="3"/>
      <protection/>
    </xf>
    <xf numFmtId="0" fontId="68" fillId="0" borderId="79" xfId="70" applyFont="1" applyFill="1" applyBorder="1" applyAlignment="1">
      <alignment horizontal="left" vertical="center" indent="1"/>
      <protection/>
    </xf>
    <xf numFmtId="0" fontId="67" fillId="0" borderId="80" xfId="70" applyFont="1" applyFill="1" applyBorder="1" applyAlignment="1">
      <alignment horizontal="left" vertical="center" indent="1"/>
      <protection/>
    </xf>
    <xf numFmtId="168" fontId="68" fillId="0" borderId="80" xfId="70" applyNumberFormat="1" applyFont="1" applyFill="1" applyBorder="1" applyAlignment="1">
      <alignment vertical="center"/>
      <protection/>
    </xf>
    <xf numFmtId="168" fontId="68" fillId="0" borderId="81" xfId="70" applyNumberFormat="1" applyFont="1" applyFill="1" applyBorder="1" applyAlignment="1">
      <alignment vertical="center"/>
      <protection/>
    </xf>
    <xf numFmtId="0" fontId="28" fillId="0" borderId="0" xfId="70" applyFont="1" applyFill="1" applyAlignment="1">
      <alignment vertical="center"/>
      <protection/>
    </xf>
    <xf numFmtId="0" fontId="61" fillId="0" borderId="0" xfId="70" applyFont="1" applyFill="1" applyAlignment="1">
      <alignment horizontal="right"/>
      <protection/>
    </xf>
    <xf numFmtId="0" fontId="61" fillId="0" borderId="0" xfId="70" applyFont="1" applyFill="1">
      <alignment/>
      <protection/>
    </xf>
    <xf numFmtId="166" fontId="0" fillId="0" borderId="0" xfId="70" applyNumberFormat="1" applyFill="1" applyAlignment="1">
      <alignment vertical="center"/>
      <protection/>
    </xf>
    <xf numFmtId="0" fontId="70" fillId="0" borderId="0" xfId="70" applyFont="1" applyFill="1">
      <alignment/>
      <protection/>
    </xf>
    <xf numFmtId="0" fontId="71" fillId="0" borderId="0" xfId="70" applyFont="1" applyFill="1">
      <alignment/>
      <protection/>
    </xf>
    <xf numFmtId="0" fontId="67" fillId="0" borderId="82" xfId="70" applyFont="1" applyFill="1" applyBorder="1" applyAlignment="1" quotePrefix="1">
      <alignment horizontal="center" vertical="center" wrapText="1"/>
      <protection/>
    </xf>
    <xf numFmtId="0" fontId="67" fillId="0" borderId="83" xfId="70" applyFont="1" applyFill="1" applyBorder="1" applyAlignment="1">
      <alignment horizontal="center" vertical="center"/>
      <protection/>
    </xf>
    <xf numFmtId="0" fontId="67" fillId="0" borderId="66" xfId="70" applyFont="1" applyFill="1" applyBorder="1" applyAlignment="1">
      <alignment horizontal="center" vertical="center" wrapText="1"/>
      <protection/>
    </xf>
    <xf numFmtId="0" fontId="67" fillId="0" borderId="83" xfId="70" applyFont="1" applyFill="1" applyBorder="1" applyAlignment="1">
      <alignment horizontal="center" vertical="center" wrapText="1"/>
      <protection/>
    </xf>
    <xf numFmtId="167" fontId="69" fillId="0" borderId="84" xfId="70" applyNumberFormat="1" applyFont="1" applyFill="1" applyBorder="1" applyAlignment="1">
      <alignment horizontal="center" vertical="center"/>
      <protection/>
    </xf>
    <xf numFmtId="0" fontId="69" fillId="0" borderId="29" xfId="70" applyFont="1" applyFill="1" applyBorder="1" applyAlignment="1">
      <alignment horizontal="left" vertical="center" wrapText="1" indent="1"/>
      <protection/>
    </xf>
    <xf numFmtId="168" fontId="69" fillId="0" borderId="29" xfId="40" applyNumberFormat="1" applyFont="1" applyFill="1" applyBorder="1" applyAlignment="1" applyProtection="1">
      <alignment horizontal="right" vertical="center"/>
      <protection locked="0"/>
    </xf>
    <xf numFmtId="168" fontId="69" fillId="0" borderId="29" xfId="70" applyNumberFormat="1" applyFont="1" applyFill="1" applyBorder="1" applyAlignment="1">
      <alignment horizontal="right" vertical="center"/>
      <protection/>
    </xf>
    <xf numFmtId="168" fontId="69" fillId="0" borderId="29" xfId="40" applyNumberFormat="1" applyFont="1" applyFill="1" applyBorder="1" applyAlignment="1" applyProtection="1" quotePrefix="1">
      <alignment horizontal="right" vertical="center"/>
      <protection locked="0"/>
    </xf>
    <xf numFmtId="168" fontId="69" fillId="0" borderId="85" xfId="70" applyNumberFormat="1" applyFont="1" applyFill="1" applyBorder="1" applyAlignment="1">
      <alignment horizontal="right" vertical="center"/>
      <protection/>
    </xf>
    <xf numFmtId="0" fontId="0" fillId="0" borderId="0" xfId="70" applyFill="1" applyAlignment="1">
      <alignment vertical="center"/>
      <protection/>
    </xf>
    <xf numFmtId="167" fontId="69" fillId="0" borderId="86" xfId="70" applyNumberFormat="1" applyFont="1" applyFill="1" applyBorder="1" applyAlignment="1">
      <alignment horizontal="center" vertical="center"/>
      <protection/>
    </xf>
    <xf numFmtId="0" fontId="69" fillId="0" borderId="26" xfId="70" applyFont="1" applyFill="1" applyBorder="1" applyAlignment="1" quotePrefix="1">
      <alignment horizontal="left" vertical="center" wrapText="1" indent="1"/>
      <protection/>
    </xf>
    <xf numFmtId="168" fontId="69" fillId="0" borderId="26" xfId="40" applyNumberFormat="1" applyFont="1" applyFill="1" applyBorder="1" applyAlignment="1" applyProtection="1">
      <alignment horizontal="right" vertical="center"/>
      <protection locked="0"/>
    </xf>
    <xf numFmtId="168" fontId="69" fillId="0" borderId="26" xfId="70" applyNumberFormat="1" applyFont="1" applyFill="1" applyBorder="1" applyAlignment="1">
      <alignment horizontal="right" vertical="center"/>
      <protection/>
    </xf>
    <xf numFmtId="168" fontId="69" fillId="0" borderId="26" xfId="40" applyNumberFormat="1" applyFont="1" applyFill="1" applyBorder="1" applyAlignment="1" applyProtection="1" quotePrefix="1">
      <alignment horizontal="right" vertical="center"/>
      <protection locked="0"/>
    </xf>
    <xf numFmtId="168" fontId="69" fillId="0" borderId="87" xfId="70" applyNumberFormat="1" applyFont="1" applyFill="1" applyBorder="1" applyAlignment="1">
      <alignment horizontal="right" vertical="center"/>
      <protection/>
    </xf>
    <xf numFmtId="167" fontId="69" fillId="0" borderId="88" xfId="70" applyNumberFormat="1" applyFont="1" applyFill="1" applyBorder="1" applyAlignment="1">
      <alignment horizontal="center" vertical="center"/>
      <protection/>
    </xf>
    <xf numFmtId="0" fontId="69" fillId="0" borderId="32" xfId="70" applyFont="1" applyFill="1" applyBorder="1" applyAlignment="1">
      <alignment horizontal="left" vertical="center" wrapText="1" indent="1"/>
      <protection/>
    </xf>
    <xf numFmtId="168" fontId="69" fillId="0" borderId="32" xfId="40" applyNumberFormat="1" applyFont="1" applyFill="1" applyBorder="1" applyAlignment="1" applyProtection="1">
      <alignment horizontal="right" vertical="center"/>
      <protection locked="0"/>
    </xf>
    <xf numFmtId="168" fontId="69" fillId="0" borderId="32" xfId="70" applyNumberFormat="1" applyFont="1" applyFill="1" applyBorder="1" applyAlignment="1">
      <alignment horizontal="right" vertical="center"/>
      <protection/>
    </xf>
    <xf numFmtId="168" fontId="69" fillId="0" borderId="32" xfId="40" applyNumberFormat="1" applyFont="1" applyFill="1" applyBorder="1" applyAlignment="1" applyProtection="1" quotePrefix="1">
      <alignment horizontal="right" vertical="center"/>
      <protection locked="0"/>
    </xf>
    <xf numFmtId="168" fontId="69" fillId="0" borderId="89" xfId="70" applyNumberFormat="1" applyFont="1" applyFill="1" applyBorder="1" applyAlignment="1">
      <alignment horizontal="right" vertical="center"/>
      <protection/>
    </xf>
    <xf numFmtId="167" fontId="68" fillId="0" borderId="76" xfId="70" applyNumberFormat="1" applyFont="1" applyFill="1" applyBorder="1" applyAlignment="1">
      <alignment horizontal="center" vertical="center"/>
      <protection/>
    </xf>
    <xf numFmtId="0" fontId="68" fillId="0" borderId="11" xfId="70" applyFont="1" applyFill="1" applyBorder="1" applyAlignment="1" quotePrefix="1">
      <alignment horizontal="left" vertical="center" wrapText="1" indent="1"/>
      <protection/>
    </xf>
    <xf numFmtId="168" fontId="68" fillId="0" borderId="11" xfId="70" applyNumberFormat="1" applyFont="1" applyFill="1" applyBorder="1" applyAlignment="1" applyProtection="1">
      <alignment horizontal="right" vertical="center"/>
      <protection/>
    </xf>
    <xf numFmtId="168" fontId="68" fillId="0" borderId="90" xfId="70" applyNumberFormat="1" applyFont="1" applyFill="1" applyBorder="1" applyAlignment="1" applyProtection="1">
      <alignment horizontal="right" vertical="center"/>
      <protection/>
    </xf>
    <xf numFmtId="0" fontId="21" fillId="0" borderId="0" xfId="70" applyFont="1" applyFill="1" applyBorder="1" applyAlignment="1">
      <alignment vertical="center"/>
      <protection/>
    </xf>
    <xf numFmtId="167" fontId="69" fillId="0" borderId="91" xfId="70" applyNumberFormat="1" applyFont="1" applyFill="1" applyBorder="1" applyAlignment="1">
      <alignment horizontal="center" vertical="center"/>
      <protection/>
    </xf>
    <xf numFmtId="0" fontId="69" fillId="0" borderId="24" xfId="70" applyFont="1" applyFill="1" applyBorder="1" applyAlignment="1" quotePrefix="1">
      <alignment horizontal="left" vertical="center" wrapText="1" indent="1"/>
      <protection/>
    </xf>
    <xf numFmtId="168" fontId="69" fillId="0" borderId="24" xfId="40" applyNumberFormat="1" applyFont="1" applyFill="1" applyBorder="1" applyAlignment="1" applyProtection="1">
      <alignment horizontal="right" vertical="center"/>
      <protection locked="0"/>
    </xf>
    <xf numFmtId="168" fontId="69" fillId="0" borderId="24" xfId="70" applyNumberFormat="1" applyFont="1" applyFill="1" applyBorder="1" applyAlignment="1">
      <alignment horizontal="right" vertical="center"/>
      <protection/>
    </xf>
    <xf numFmtId="168" fontId="69" fillId="0" borderId="24" xfId="40" applyNumberFormat="1" applyFont="1" applyFill="1" applyBorder="1" applyAlignment="1" applyProtection="1" quotePrefix="1">
      <alignment horizontal="right" vertical="center"/>
      <protection locked="0"/>
    </xf>
    <xf numFmtId="168" fontId="69" fillId="0" borderId="92" xfId="70" applyNumberFormat="1" applyFont="1" applyFill="1" applyBorder="1" applyAlignment="1">
      <alignment horizontal="right" vertical="center"/>
      <protection/>
    </xf>
    <xf numFmtId="0" fontId="0" fillId="0" borderId="0" xfId="70" applyFill="1" applyBorder="1" applyAlignment="1">
      <alignment vertical="center"/>
      <protection/>
    </xf>
    <xf numFmtId="167" fontId="69" fillId="0" borderId="93" xfId="70" applyNumberFormat="1" applyFont="1" applyFill="1" applyBorder="1" applyAlignment="1">
      <alignment horizontal="center" vertical="center"/>
      <protection/>
    </xf>
    <xf numFmtId="0" fontId="69" fillId="0" borderId="30" xfId="70" applyFont="1" applyFill="1" applyBorder="1" applyAlignment="1" quotePrefix="1">
      <alignment horizontal="left" vertical="center" wrapText="1" indent="1"/>
      <protection/>
    </xf>
    <xf numFmtId="168" fontId="69" fillId="0" borderId="30" xfId="40" applyNumberFormat="1" applyFont="1" applyFill="1" applyBorder="1" applyAlignment="1" applyProtection="1">
      <alignment horizontal="right" vertical="center"/>
      <protection locked="0"/>
    </xf>
    <xf numFmtId="168" fontId="69" fillId="0" borderId="30" xfId="70" applyNumberFormat="1" applyFont="1" applyFill="1" applyBorder="1" applyAlignment="1">
      <alignment horizontal="right" vertical="center"/>
      <protection/>
    </xf>
    <xf numFmtId="168" fontId="69" fillId="0" borderId="30" xfId="40" applyNumberFormat="1" applyFont="1" applyFill="1" applyBorder="1" applyAlignment="1" applyProtection="1" quotePrefix="1">
      <alignment horizontal="right" vertical="center"/>
      <protection locked="0"/>
    </xf>
    <xf numFmtId="168" fontId="69" fillId="0" borderId="94" xfId="70" applyNumberFormat="1" applyFont="1" applyFill="1" applyBorder="1" applyAlignment="1">
      <alignment horizontal="right" vertical="center"/>
      <protection/>
    </xf>
    <xf numFmtId="167" fontId="68" fillId="0" borderId="76" xfId="70" applyNumberFormat="1" applyFont="1" applyFill="1" applyBorder="1" applyAlignment="1">
      <alignment horizontal="center" vertical="center"/>
      <protection/>
    </xf>
    <xf numFmtId="0" fontId="68" fillId="0" borderId="11" xfId="70" applyFont="1" applyFill="1" applyBorder="1" applyAlignment="1">
      <alignment horizontal="left" vertical="center" wrapText="1" indent="1"/>
      <protection/>
    </xf>
    <xf numFmtId="168" fontId="68" fillId="0" borderId="11" xfId="70" applyNumberFormat="1" applyFont="1" applyFill="1" applyBorder="1" applyAlignment="1" applyProtection="1">
      <alignment horizontal="right" vertical="center"/>
      <protection/>
    </xf>
    <xf numFmtId="168" fontId="68" fillId="0" borderId="90" xfId="70" applyNumberFormat="1" applyFont="1" applyFill="1" applyBorder="1" applyAlignment="1" applyProtection="1">
      <alignment horizontal="right" vertical="center"/>
      <protection/>
    </xf>
    <xf numFmtId="0" fontId="69" fillId="0" borderId="29" xfId="70" applyFont="1" applyFill="1" applyBorder="1" applyAlignment="1" quotePrefix="1">
      <alignment horizontal="left" vertical="center" wrapText="1" indent="1"/>
      <protection/>
    </xf>
    <xf numFmtId="0" fontId="69" fillId="0" borderId="32" xfId="70" applyFont="1" applyFill="1" applyBorder="1" applyAlignment="1" quotePrefix="1">
      <alignment horizontal="left" vertical="center" wrapText="1" indent="1"/>
      <protection/>
    </xf>
    <xf numFmtId="168" fontId="68" fillId="0" borderId="90" xfId="70" applyNumberFormat="1" applyFont="1" applyFill="1" applyBorder="1" applyAlignment="1">
      <alignment horizontal="right" vertical="center"/>
      <protection/>
    </xf>
    <xf numFmtId="0" fontId="69" fillId="0" borderId="24" xfId="70" applyFont="1" applyFill="1" applyBorder="1" applyAlignment="1">
      <alignment horizontal="left" vertical="center" wrapText="1" indent="1"/>
      <protection/>
    </xf>
    <xf numFmtId="167" fontId="69" fillId="0" borderId="95" xfId="70" applyNumberFormat="1" applyFont="1" applyFill="1" applyBorder="1" applyAlignment="1">
      <alignment horizontal="center" vertical="center"/>
      <protection/>
    </xf>
    <xf numFmtId="0" fontId="69" fillId="0" borderId="62" xfId="70" applyFont="1" applyFill="1" applyBorder="1" applyAlignment="1" quotePrefix="1">
      <alignment horizontal="left" vertical="center" wrapText="1" indent="1"/>
      <protection/>
    </xf>
    <xf numFmtId="168" fontId="69" fillId="0" borderId="62" xfId="40" applyNumberFormat="1" applyFont="1" applyFill="1" applyBorder="1" applyAlignment="1" applyProtection="1">
      <alignment horizontal="right" vertical="center"/>
      <protection locked="0"/>
    </xf>
    <xf numFmtId="168" fontId="69" fillId="0" borderId="62" xfId="70" applyNumberFormat="1" applyFont="1" applyFill="1" applyBorder="1" applyAlignment="1">
      <alignment horizontal="right" vertical="center"/>
      <protection/>
    </xf>
    <xf numFmtId="168" fontId="69" fillId="0" borderId="62" xfId="40" applyNumberFormat="1" applyFont="1" applyFill="1" applyBorder="1" applyAlignment="1" applyProtection="1" quotePrefix="1">
      <alignment horizontal="right" vertical="center"/>
      <protection locked="0"/>
    </xf>
    <xf numFmtId="168" fontId="69" fillId="0" borderId="96" xfId="70" applyNumberFormat="1" applyFont="1" applyFill="1" applyBorder="1" applyAlignment="1">
      <alignment horizontal="right" vertical="center"/>
      <protection/>
    </xf>
    <xf numFmtId="0" fontId="65" fillId="0" borderId="0" xfId="70" applyFont="1" applyFill="1">
      <alignment/>
      <protection/>
    </xf>
    <xf numFmtId="0" fontId="67" fillId="0" borderId="66" xfId="70" applyFont="1" applyFill="1" applyBorder="1" applyAlignment="1">
      <alignment horizontal="center" vertical="center"/>
      <protection/>
    </xf>
    <xf numFmtId="0" fontId="67" fillId="0" borderId="82" xfId="70" applyFont="1" applyFill="1" applyBorder="1" applyAlignment="1">
      <alignment horizontal="center" vertical="center" wrapText="1"/>
      <protection/>
    </xf>
    <xf numFmtId="0" fontId="67" fillId="0" borderId="97" xfId="70" applyFont="1" applyFill="1" applyBorder="1" applyAlignment="1">
      <alignment horizontal="center" vertical="center" wrapText="1"/>
      <protection/>
    </xf>
    <xf numFmtId="167" fontId="69" fillId="0" borderId="84" xfId="70" applyNumberFormat="1" applyFont="1" applyFill="1" applyBorder="1" applyAlignment="1">
      <alignment horizontal="center" vertical="center" wrapText="1"/>
      <protection/>
    </xf>
    <xf numFmtId="0" fontId="69" fillId="0" borderId="98" xfId="70" applyFont="1" applyFill="1" applyBorder="1" applyAlignment="1">
      <alignment horizontal="left" vertical="center" wrapText="1"/>
      <protection/>
    </xf>
    <xf numFmtId="168" fontId="69" fillId="0" borderId="84" xfId="70" applyNumberFormat="1" applyFont="1" applyFill="1" applyBorder="1" applyAlignment="1" applyProtection="1">
      <alignment vertical="center"/>
      <protection locked="0"/>
    </xf>
    <xf numFmtId="168" fontId="69" fillId="0" borderId="98" xfId="70" applyNumberFormat="1" applyFont="1" applyFill="1" applyBorder="1" applyAlignment="1">
      <alignment vertical="center"/>
      <protection/>
    </xf>
    <xf numFmtId="168" fontId="69" fillId="0" borderId="85" xfId="70" applyNumberFormat="1" applyFont="1" applyFill="1" applyBorder="1" applyAlignment="1">
      <alignment vertical="center"/>
      <protection/>
    </xf>
    <xf numFmtId="167" fontId="69" fillId="0" borderId="86" xfId="70" applyNumberFormat="1" applyFont="1" applyFill="1" applyBorder="1" applyAlignment="1">
      <alignment horizontal="center" vertical="center" wrapText="1"/>
      <protection/>
    </xf>
    <xf numFmtId="0" fontId="69" fillId="0" borderId="39" xfId="70" applyFont="1" applyFill="1" applyBorder="1" applyAlignment="1">
      <alignment horizontal="left" vertical="center" wrapText="1"/>
      <protection/>
    </xf>
    <xf numFmtId="168" fontId="69" fillId="0" borderId="86" xfId="70" applyNumberFormat="1" applyFont="1" applyFill="1" applyBorder="1" applyAlignment="1" applyProtection="1">
      <alignment vertical="center"/>
      <protection locked="0"/>
    </xf>
    <xf numFmtId="168" fontId="69" fillId="0" borderId="39" xfId="70" applyNumberFormat="1" applyFont="1" applyFill="1" applyBorder="1" applyAlignment="1">
      <alignment vertical="center"/>
      <protection/>
    </xf>
    <xf numFmtId="168" fontId="69" fillId="0" borderId="87" xfId="70" applyNumberFormat="1" applyFont="1" applyFill="1" applyBorder="1" applyAlignment="1">
      <alignment vertical="center"/>
      <protection/>
    </xf>
    <xf numFmtId="167" fontId="69" fillId="0" borderId="93" xfId="70" applyNumberFormat="1" applyFont="1" applyFill="1" applyBorder="1" applyAlignment="1">
      <alignment horizontal="center" vertical="center" wrapText="1"/>
      <protection/>
    </xf>
    <xf numFmtId="0" fontId="69" fillId="0" borderId="40" xfId="70" applyFont="1" applyFill="1" applyBorder="1" applyAlignment="1">
      <alignment horizontal="left" vertical="center" wrapText="1"/>
      <protection/>
    </xf>
    <xf numFmtId="168" fontId="69" fillId="0" borderId="93" xfId="70" applyNumberFormat="1" applyFont="1" applyFill="1" applyBorder="1" applyAlignment="1" applyProtection="1">
      <alignment vertical="center"/>
      <protection locked="0"/>
    </xf>
    <xf numFmtId="168" fontId="69" fillId="0" borderId="40" xfId="70" applyNumberFormat="1" applyFont="1" applyFill="1" applyBorder="1" applyAlignment="1">
      <alignment vertical="center"/>
      <protection/>
    </xf>
    <xf numFmtId="168" fontId="69" fillId="0" borderId="94" xfId="70" applyNumberFormat="1" applyFont="1" applyFill="1" applyBorder="1" applyAlignment="1">
      <alignment vertical="center"/>
      <protection/>
    </xf>
    <xf numFmtId="167" fontId="68" fillId="0" borderId="76" xfId="70" applyNumberFormat="1" applyFont="1" applyFill="1" applyBorder="1" applyAlignment="1">
      <alignment horizontal="center" vertical="center" wrapText="1"/>
      <protection/>
    </xf>
    <xf numFmtId="0" fontId="68" fillId="0" borderId="37" xfId="70" applyFont="1" applyFill="1" applyBorder="1" applyAlignment="1">
      <alignment horizontal="left" vertical="center" wrapText="1"/>
      <protection/>
    </xf>
    <xf numFmtId="168" fontId="68" fillId="0" borderId="76" xfId="70" applyNumberFormat="1" applyFont="1" applyFill="1" applyBorder="1" applyAlignment="1" applyProtection="1">
      <alignment vertical="center"/>
      <protection/>
    </xf>
    <xf numFmtId="168" fontId="68" fillId="0" borderId="11" xfId="70" applyNumberFormat="1" applyFont="1" applyFill="1" applyBorder="1" applyAlignment="1" applyProtection="1">
      <alignment vertical="center"/>
      <protection/>
    </xf>
    <xf numFmtId="168" fontId="68" fillId="0" borderId="37" xfId="70" applyNumberFormat="1" applyFont="1" applyFill="1" applyBorder="1" applyAlignment="1" applyProtection="1">
      <alignment vertical="center"/>
      <protection/>
    </xf>
    <xf numFmtId="168" fontId="68" fillId="0" borderId="90" xfId="70" applyNumberFormat="1" applyFont="1" applyFill="1" applyBorder="1" applyAlignment="1" applyProtection="1">
      <alignment vertical="center"/>
      <protection/>
    </xf>
    <xf numFmtId="167" fontId="69" fillId="0" borderId="91" xfId="70" applyNumberFormat="1" applyFont="1" applyFill="1" applyBorder="1" applyAlignment="1">
      <alignment horizontal="center" vertical="center" wrapText="1"/>
      <protection/>
    </xf>
    <xf numFmtId="0" fontId="69" fillId="0" borderId="38" xfId="70" applyFont="1" applyFill="1" applyBorder="1" applyAlignment="1">
      <alignment horizontal="left" vertical="center" wrapText="1"/>
      <protection/>
    </xf>
    <xf numFmtId="168" fontId="69" fillId="0" borderId="91" xfId="70" applyNumberFormat="1" applyFont="1" applyFill="1" applyBorder="1" applyAlignment="1" applyProtection="1">
      <alignment vertical="center"/>
      <protection locked="0"/>
    </xf>
    <xf numFmtId="168" fontId="69" fillId="0" borderId="24" xfId="70" applyNumberFormat="1" applyFont="1" applyFill="1" applyBorder="1" applyAlignment="1" applyProtection="1">
      <alignment vertical="center"/>
      <protection locked="0"/>
    </xf>
    <xf numFmtId="168" fontId="69" fillId="0" borderId="38" xfId="70" applyNumberFormat="1" applyFont="1" applyFill="1" applyBorder="1" applyAlignment="1">
      <alignment vertical="center"/>
      <protection/>
    </xf>
    <xf numFmtId="168" fontId="69" fillId="0" borderId="92" xfId="70" applyNumberFormat="1" applyFont="1" applyFill="1" applyBorder="1" applyAlignment="1">
      <alignment vertical="center"/>
      <protection/>
    </xf>
    <xf numFmtId="0" fontId="69" fillId="0" borderId="40" xfId="70" applyFont="1" applyFill="1" applyBorder="1" applyAlignment="1" quotePrefix="1">
      <alignment horizontal="left" vertical="center" wrapText="1"/>
      <protection/>
    </xf>
    <xf numFmtId="0" fontId="68" fillId="0" borderId="37" xfId="70" applyFont="1" applyFill="1" applyBorder="1" applyAlignment="1" quotePrefix="1">
      <alignment horizontal="left" vertical="center" wrapText="1"/>
      <protection/>
    </xf>
    <xf numFmtId="0" fontId="0" fillId="0" borderId="0" xfId="70" applyFont="1" applyFill="1" applyAlignment="1">
      <alignment vertical="center"/>
      <protection/>
    </xf>
    <xf numFmtId="0" fontId="69" fillId="0" borderId="38" xfId="70" applyFont="1" applyFill="1" applyBorder="1" applyAlignment="1">
      <alignment vertical="center" wrapText="1"/>
      <protection/>
    </xf>
    <xf numFmtId="0" fontId="22" fillId="0" borderId="91" xfId="70" applyFont="1" applyFill="1" applyBorder="1" applyAlignment="1" applyProtection="1">
      <alignment vertical="center"/>
      <protection locked="0"/>
    </xf>
    <xf numFmtId="0" fontId="22" fillId="0" borderId="24" xfId="70" applyFont="1" applyFill="1" applyBorder="1" applyAlignment="1" applyProtection="1">
      <alignment vertical="center"/>
      <protection locked="0"/>
    </xf>
    <xf numFmtId="0" fontId="69" fillId="0" borderId="39" xfId="70" applyFont="1" applyFill="1" applyBorder="1" applyAlignment="1">
      <alignment vertical="center" wrapText="1"/>
      <protection/>
    </xf>
    <xf numFmtId="0" fontId="22" fillId="0" borderId="86" xfId="70" applyFont="1" applyFill="1" applyBorder="1" applyAlignment="1" applyProtection="1">
      <alignment vertical="center"/>
      <protection locked="0"/>
    </xf>
    <xf numFmtId="0" fontId="22" fillId="0" borderId="26" xfId="70" applyFont="1" applyFill="1" applyBorder="1" applyAlignment="1" applyProtection="1">
      <alignment vertical="center"/>
      <protection locked="0"/>
    </xf>
    <xf numFmtId="0" fontId="69" fillId="0" borderId="40" xfId="70" applyFont="1" applyFill="1" applyBorder="1" applyAlignment="1">
      <alignment vertical="center" wrapText="1"/>
      <protection/>
    </xf>
    <xf numFmtId="0" fontId="22" fillId="0" borderId="93" xfId="70" applyFont="1" applyFill="1" applyBorder="1" applyAlignment="1" applyProtection="1">
      <alignment vertical="center"/>
      <protection locked="0"/>
    </xf>
    <xf numFmtId="0" fontId="22" fillId="0" borderId="30" xfId="70" applyFont="1" applyFill="1" applyBorder="1" applyAlignment="1" applyProtection="1">
      <alignment vertical="center"/>
      <protection locked="0"/>
    </xf>
    <xf numFmtId="0" fontId="68" fillId="0" borderId="37" xfId="70" applyFont="1" applyFill="1" applyBorder="1" applyAlignment="1">
      <alignment vertical="center" wrapText="1"/>
      <protection/>
    </xf>
    <xf numFmtId="168" fontId="72" fillId="0" borderId="76" xfId="70" applyNumberFormat="1" applyFont="1" applyFill="1" applyBorder="1" applyAlignment="1">
      <alignment vertical="center"/>
      <protection/>
    </xf>
    <xf numFmtId="168" fontId="72" fillId="0" borderId="11" xfId="70" applyNumberFormat="1" applyFont="1" applyFill="1" applyBorder="1" applyAlignment="1">
      <alignment vertical="center"/>
      <protection/>
    </xf>
    <xf numFmtId="168" fontId="72" fillId="0" borderId="37" xfId="70" applyNumberFormat="1" applyFont="1" applyFill="1" applyBorder="1" applyAlignment="1">
      <alignment vertical="center"/>
      <protection/>
    </xf>
    <xf numFmtId="168" fontId="72" fillId="0" borderId="90" xfId="70" applyNumberFormat="1" applyFont="1" applyFill="1" applyBorder="1" applyAlignment="1">
      <alignment vertical="center"/>
      <protection/>
    </xf>
    <xf numFmtId="0" fontId="72" fillId="0" borderId="76" xfId="70" applyFont="1" applyFill="1" applyBorder="1" applyAlignment="1" applyProtection="1">
      <alignment vertical="center"/>
      <protection locked="0"/>
    </xf>
    <xf numFmtId="0" fontId="72" fillId="0" borderId="11" xfId="70" applyFont="1" applyFill="1" applyBorder="1" applyAlignment="1" applyProtection="1">
      <alignment vertical="center"/>
      <protection locked="0"/>
    </xf>
    <xf numFmtId="168" fontId="69" fillId="0" borderId="37" xfId="70" applyNumberFormat="1" applyFont="1" applyFill="1" applyBorder="1" applyAlignment="1">
      <alignment vertical="center"/>
      <protection/>
    </xf>
    <xf numFmtId="168" fontId="69" fillId="0" borderId="90" xfId="70" applyNumberFormat="1" applyFont="1" applyFill="1" applyBorder="1" applyAlignment="1">
      <alignment vertical="center"/>
      <protection/>
    </xf>
    <xf numFmtId="168" fontId="72" fillId="0" borderId="99" xfId="70" applyNumberFormat="1" applyFont="1" applyFill="1" applyBorder="1" applyAlignment="1">
      <alignment vertical="center"/>
      <protection/>
    </xf>
    <xf numFmtId="168" fontId="72" fillId="0" borderId="100" xfId="70" applyNumberFormat="1" applyFont="1" applyFill="1" applyBorder="1" applyAlignment="1">
      <alignment vertical="center"/>
      <protection/>
    </xf>
    <xf numFmtId="168" fontId="72" fillId="0" borderId="101" xfId="70" applyNumberFormat="1" applyFont="1" applyFill="1" applyBorder="1" applyAlignment="1">
      <alignment vertical="center"/>
      <protection/>
    </xf>
    <xf numFmtId="168" fontId="72" fillId="0" borderId="102" xfId="70" applyNumberFormat="1" applyFont="1" applyFill="1" applyBorder="1" applyAlignment="1">
      <alignment vertical="center"/>
      <protection/>
    </xf>
    <xf numFmtId="0" fontId="61" fillId="0" borderId="0" xfId="72" applyFill="1">
      <alignment/>
      <protection/>
    </xf>
    <xf numFmtId="0" fontId="73" fillId="0" borderId="0" xfId="72" applyFont="1" applyFill="1" applyAlignment="1">
      <alignment horizontal="right"/>
      <protection/>
    </xf>
    <xf numFmtId="0" fontId="74" fillId="0" borderId="0" xfId="72" applyFont="1" applyFill="1" applyAlignment="1">
      <alignment horizontal="center"/>
      <protection/>
    </xf>
    <xf numFmtId="0" fontId="75" fillId="0" borderId="0" xfId="72" applyFont="1" applyFill="1" applyAlignment="1">
      <alignment horizontal="right"/>
      <protection/>
    </xf>
    <xf numFmtId="0" fontId="76" fillId="0" borderId="76" xfId="72" applyFont="1" applyFill="1" applyBorder="1" applyAlignment="1">
      <alignment horizontal="center" vertical="center" wrapText="1"/>
      <protection/>
    </xf>
    <xf numFmtId="0" fontId="74" fillId="0" borderId="11" xfId="72" applyFont="1" applyFill="1" applyBorder="1" applyAlignment="1">
      <alignment horizontal="center" vertical="center"/>
      <protection/>
    </xf>
    <xf numFmtId="0" fontId="74" fillId="0" borderId="90" xfId="72" applyFont="1" applyFill="1" applyBorder="1" applyAlignment="1">
      <alignment horizontal="center" vertical="center" wrapText="1"/>
      <protection/>
    </xf>
    <xf numFmtId="0" fontId="61" fillId="0" borderId="0" xfId="72" applyFill="1" applyAlignment="1">
      <alignment horizontal="center"/>
      <protection/>
    </xf>
    <xf numFmtId="0" fontId="61" fillId="0" borderId="91" xfId="72" applyFill="1" applyBorder="1" applyAlignment="1">
      <alignment horizontal="center" vertical="center"/>
      <protection/>
    </xf>
    <xf numFmtId="169" fontId="67" fillId="0" borderId="92" xfId="72" applyNumberFormat="1" applyFont="1" applyFill="1" applyBorder="1" applyAlignment="1" applyProtection="1">
      <alignment horizontal="right" vertical="center"/>
      <protection/>
    </xf>
    <xf numFmtId="0" fontId="61" fillId="0" borderId="86" xfId="72" applyFill="1" applyBorder="1" applyAlignment="1">
      <alignment horizontal="center" vertical="center"/>
      <protection/>
    </xf>
    <xf numFmtId="0" fontId="78" fillId="0" borderId="26" xfId="72" applyFont="1" applyFill="1" applyBorder="1" applyAlignment="1">
      <alignment horizontal="left" vertical="center" indent="5"/>
      <protection/>
    </xf>
    <xf numFmtId="169" fontId="79" fillId="0" borderId="87" xfId="72" applyNumberFormat="1" applyFont="1" applyFill="1" applyBorder="1" applyAlignment="1" applyProtection="1">
      <alignment horizontal="right" vertical="center"/>
      <protection locked="0"/>
    </xf>
    <xf numFmtId="0" fontId="61" fillId="0" borderId="26" xfId="72" applyFont="1" applyFill="1" applyBorder="1" applyAlignment="1">
      <alignment horizontal="left" vertical="center" indent="1"/>
      <protection/>
    </xf>
    <xf numFmtId="0" fontId="61" fillId="0" borderId="93" xfId="72" applyFill="1" applyBorder="1" applyAlignment="1">
      <alignment horizontal="center" vertical="center"/>
      <protection/>
    </xf>
    <xf numFmtId="0" fontId="61" fillId="0" borderId="30" xfId="72" applyFont="1" applyFill="1" applyBorder="1" applyAlignment="1">
      <alignment horizontal="left" vertical="center" indent="1"/>
      <protection/>
    </xf>
    <xf numFmtId="169" fontId="79" fillId="0" borderId="94" xfId="72" applyNumberFormat="1" applyFont="1" applyFill="1" applyBorder="1" applyAlignment="1" applyProtection="1">
      <alignment horizontal="right" vertical="center"/>
      <protection locked="0"/>
    </xf>
    <xf numFmtId="0" fontId="61" fillId="0" borderId="84" xfId="72" applyFill="1" applyBorder="1" applyAlignment="1">
      <alignment horizontal="center" vertical="center"/>
      <protection/>
    </xf>
    <xf numFmtId="0" fontId="61" fillId="0" borderId="29" xfId="72" applyFill="1" applyBorder="1" applyAlignment="1" applyProtection="1">
      <alignment horizontal="left" vertical="center" wrapText="1" indent="1"/>
      <protection locked="0"/>
    </xf>
    <xf numFmtId="169" fontId="67" fillId="0" borderId="85" xfId="72" applyNumberFormat="1" applyFont="1" applyFill="1" applyBorder="1" applyAlignment="1" applyProtection="1">
      <alignment horizontal="right" vertical="center"/>
      <protection/>
    </xf>
    <xf numFmtId="0" fontId="61" fillId="0" borderId="95" xfId="72" applyFill="1" applyBorder="1" applyAlignment="1">
      <alignment horizontal="center" vertical="center"/>
      <protection/>
    </xf>
    <xf numFmtId="0" fontId="78" fillId="0" borderId="62" xfId="72" applyFont="1" applyFill="1" applyBorder="1" applyAlignment="1">
      <alignment horizontal="left" vertical="center" indent="5"/>
      <protection/>
    </xf>
    <xf numFmtId="169" fontId="79" fillId="0" borderId="96" xfId="72" applyNumberFormat="1" applyFont="1" applyFill="1" applyBorder="1" applyAlignment="1" applyProtection="1">
      <alignment horizontal="right" vertical="center"/>
      <protection locked="0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0" xfId="0" applyBorder="1" applyAlignment="1">
      <alignment/>
    </xf>
    <xf numFmtId="0" fontId="0" fillId="0" borderId="105" xfId="0" applyBorder="1" applyAlignment="1">
      <alignment/>
    </xf>
    <xf numFmtId="0" fontId="0" fillId="0" borderId="104" xfId="0" applyBorder="1" applyAlignment="1">
      <alignment horizontal="center"/>
    </xf>
    <xf numFmtId="3" fontId="21" fillId="0" borderId="105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0" fillId="0" borderId="104" xfId="0" applyNumberFormat="1" applyFont="1" applyBorder="1" applyAlignment="1">
      <alignment/>
    </xf>
    <xf numFmtId="0" fontId="20" fillId="0" borderId="105" xfId="0" applyFont="1" applyBorder="1" applyAlignment="1">
      <alignment/>
    </xf>
    <xf numFmtId="3" fontId="81" fillId="0" borderId="104" xfId="0" applyNumberFormat="1" applyFont="1" applyBorder="1" applyAlignment="1">
      <alignment/>
    </xf>
    <xf numFmtId="0" fontId="81" fillId="0" borderId="105" xfId="0" applyFont="1" applyBorder="1" applyAlignment="1">
      <alignment/>
    </xf>
    <xf numFmtId="3" fontId="0" fillId="0" borderId="104" xfId="0" applyNumberFormat="1" applyBorder="1" applyAlignment="1">
      <alignment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3" xfId="0" applyBorder="1" applyAlignment="1">
      <alignment horizontal="center"/>
    </xf>
    <xf numFmtId="3" fontId="81" fillId="0" borderId="0" xfId="0" applyNumberFormat="1" applyFont="1" applyBorder="1" applyAlignment="1">
      <alignment/>
    </xf>
    <xf numFmtId="0" fontId="82" fillId="0" borderId="107" xfId="0" applyFont="1" applyFill="1" applyBorder="1" applyAlignment="1">
      <alignment/>
    </xf>
    <xf numFmtId="3" fontId="82" fillId="0" borderId="107" xfId="0" applyNumberFormat="1" applyFont="1" applyBorder="1" applyAlignment="1">
      <alignment/>
    </xf>
    <xf numFmtId="0" fontId="82" fillId="0" borderId="0" xfId="0" applyFont="1" applyFill="1" applyBorder="1" applyAlignment="1">
      <alignment/>
    </xf>
    <xf numFmtId="3" fontId="82" fillId="0" borderId="0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01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3" fontId="0" fillId="0" borderId="100" xfId="0" applyNumberFormat="1" applyBorder="1" applyAlignment="1">
      <alignment/>
    </xf>
    <xf numFmtId="0" fontId="27" fillId="0" borderId="0" xfId="0" applyFont="1" applyAlignment="1">
      <alignment horizontal="right"/>
    </xf>
    <xf numFmtId="0" fontId="8" fillId="0" borderId="0" xfId="66" applyFont="1" applyAlignment="1">
      <alignment horizontal="right"/>
      <protection/>
    </xf>
    <xf numFmtId="0" fontId="4" fillId="0" borderId="0" xfId="66" applyFont="1" applyAlignment="1">
      <alignment horizontal="center"/>
      <protection/>
    </xf>
    <xf numFmtId="0" fontId="2" fillId="0" borderId="0" xfId="66" applyFont="1" applyBorder="1" applyAlignment="1">
      <alignment horizontal="center"/>
      <protection/>
    </xf>
    <xf numFmtId="0" fontId="2" fillId="0" borderId="32" xfId="66" applyFont="1" applyBorder="1" applyAlignment="1">
      <alignment horizontal="left" wrapText="1"/>
      <protection/>
    </xf>
    <xf numFmtId="4" fontId="8" fillId="0" borderId="32" xfId="66" applyNumberFormat="1" applyFont="1" applyBorder="1" applyAlignment="1">
      <alignment horizontal="right"/>
      <protection/>
    </xf>
    <xf numFmtId="4" fontId="1" fillId="0" borderId="36" xfId="66" applyNumberFormat="1" applyFont="1" applyBorder="1" applyAlignment="1">
      <alignment horizontal="right"/>
      <protection/>
    </xf>
    <xf numFmtId="4" fontId="4" fillId="0" borderId="36" xfId="66" applyNumberFormat="1" applyFont="1" applyBorder="1" applyAlignment="1">
      <alignment horizontal="right"/>
      <protection/>
    </xf>
    <xf numFmtId="4" fontId="1" fillId="0" borderId="46" xfId="66" applyNumberFormat="1" applyFont="1" applyBorder="1" applyAlignment="1">
      <alignment horizontal="right"/>
      <protection/>
    </xf>
    <xf numFmtId="0" fontId="13" fillId="0" borderId="26" xfId="65" applyFont="1" applyBorder="1" applyAlignment="1">
      <alignment horizontal="center"/>
      <protection/>
    </xf>
    <xf numFmtId="2" fontId="13" fillId="0" borderId="22" xfId="65" applyNumberFormat="1" applyFont="1" applyBorder="1" applyAlignment="1">
      <alignment horizontal="center"/>
      <protection/>
    </xf>
    <xf numFmtId="0" fontId="83" fillId="0" borderId="14" xfId="65" applyFont="1" applyBorder="1" applyAlignment="1">
      <alignment horizontal="center"/>
      <protection/>
    </xf>
    <xf numFmtId="4" fontId="84" fillId="0" borderId="26" xfId="65" applyNumberFormat="1" applyFont="1" applyBorder="1" applyAlignment="1">
      <alignment/>
      <protection/>
    </xf>
    <xf numFmtId="4" fontId="84" fillId="0" borderId="22" xfId="65" applyNumberFormat="1" applyFont="1" applyBorder="1" applyAlignment="1">
      <alignment/>
      <protection/>
    </xf>
    <xf numFmtId="4" fontId="59" fillId="0" borderId="26" xfId="0" applyNumberFormat="1" applyFont="1" applyBorder="1" applyAlignment="1" quotePrefix="1">
      <alignment horizontal="right"/>
    </xf>
    <xf numFmtId="0" fontId="59" fillId="0" borderId="18" xfId="0" applyFont="1" applyBorder="1" applyAlignment="1">
      <alignment/>
    </xf>
    <xf numFmtId="4" fontId="60" fillId="0" borderId="36" xfId="0" applyNumberFormat="1" applyFont="1" applyBorder="1" applyAlignment="1">
      <alignment/>
    </xf>
    <xf numFmtId="4" fontId="85" fillId="0" borderId="46" xfId="65" applyNumberFormat="1" applyFont="1" applyBorder="1" applyAlignment="1">
      <alignment/>
      <protection/>
    </xf>
    <xf numFmtId="3" fontId="0" fillId="0" borderId="66" xfId="0" applyNumberFormat="1" applyBorder="1" applyAlignment="1">
      <alignment/>
    </xf>
    <xf numFmtId="3" fontId="0" fillId="0" borderId="10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100" xfId="0" applyBorder="1" applyAlignment="1">
      <alignment/>
    </xf>
    <xf numFmtId="3" fontId="0" fillId="0" borderId="0" xfId="0" applyNumberFormat="1" applyAlignment="1">
      <alignment/>
    </xf>
    <xf numFmtId="0" fontId="0" fillId="0" borderId="31" xfId="0" applyBorder="1" applyAlignment="1">
      <alignment/>
    </xf>
    <xf numFmtId="0" fontId="22" fillId="0" borderId="0" xfId="0" applyFont="1" applyBorder="1" applyAlignment="1">
      <alignment/>
    </xf>
    <xf numFmtId="0" fontId="22" fillId="0" borderId="107" xfId="0" applyFont="1" applyBorder="1" applyAlignment="1">
      <alignment/>
    </xf>
    <xf numFmtId="3" fontId="0" fillId="0" borderId="83" xfId="0" applyNumberFormat="1" applyBorder="1" applyAlignment="1">
      <alignment/>
    </xf>
    <xf numFmtId="0" fontId="22" fillId="0" borderId="41" xfId="0" applyFont="1" applyBorder="1" applyAlignment="1">
      <alignment/>
    </xf>
    <xf numFmtId="3" fontId="0" fillId="0" borderId="89" xfId="0" applyNumberFormat="1" applyBorder="1" applyAlignment="1">
      <alignment/>
    </xf>
    <xf numFmtId="3" fontId="21" fillId="0" borderId="89" xfId="0" applyNumberFormat="1" applyFont="1" applyBorder="1" applyAlignment="1">
      <alignment/>
    </xf>
    <xf numFmtId="3" fontId="0" fillId="0" borderId="108" xfId="0" applyNumberFormat="1" applyBorder="1" applyAlignment="1">
      <alignment/>
    </xf>
    <xf numFmtId="3" fontId="0" fillId="0" borderId="102" xfId="0" applyNumberFormat="1" applyBorder="1" applyAlignment="1">
      <alignment/>
    </xf>
    <xf numFmtId="0" fontId="0" fillId="0" borderId="108" xfId="0" applyBorder="1" applyAlignment="1">
      <alignment horizontal="center"/>
    </xf>
    <xf numFmtId="0" fontId="0" fillId="0" borderId="104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89" xfId="0" applyNumberFormat="1" applyFill="1" applyBorder="1" applyAlignment="1">
      <alignment/>
    </xf>
    <xf numFmtId="0" fontId="0" fillId="0" borderId="89" xfId="0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89" xfId="0" applyNumberFormat="1" applyFont="1" applyBorder="1" applyAlignment="1">
      <alignment/>
    </xf>
    <xf numFmtId="0" fontId="61" fillId="0" borderId="24" xfId="72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2" fillId="0" borderId="38" xfId="59" applyFont="1" applyBorder="1" applyAlignment="1">
      <alignment horizontal="left"/>
      <protection/>
    </xf>
    <xf numFmtId="0" fontId="2" fillId="0" borderId="41" xfId="59" applyFont="1" applyBorder="1" applyAlignment="1">
      <alignment horizontal="left"/>
      <protection/>
    </xf>
    <xf numFmtId="0" fontId="2" fillId="0" borderId="0" xfId="59" applyFont="1" applyBorder="1" applyAlignment="1">
      <alignment horizontal="left"/>
      <protection/>
    </xf>
    <xf numFmtId="0" fontId="2" fillId="0" borderId="31" xfId="59" applyFont="1" applyBorder="1" applyAlignment="1">
      <alignment horizontal="left"/>
      <protection/>
    </xf>
    <xf numFmtId="0" fontId="2" fillId="0" borderId="40" xfId="59" applyFont="1" applyBorder="1" applyAlignment="1">
      <alignment horizontal="left"/>
      <protection/>
    </xf>
    <xf numFmtId="0" fontId="0" fillId="0" borderId="11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35" xfId="0" applyBorder="1" applyAlignment="1">
      <alignment horizontal="left"/>
    </xf>
    <xf numFmtId="49" fontId="2" fillId="0" borderId="10" xfId="59" applyNumberFormat="1" applyFont="1" applyBorder="1" applyAlignment="1">
      <alignment horizontal="center"/>
      <protection/>
    </xf>
    <xf numFmtId="4" fontId="4" fillId="0" borderId="58" xfId="59" applyNumberFormat="1" applyFont="1" applyBorder="1" applyAlignment="1">
      <alignment horizontal="right"/>
      <protection/>
    </xf>
    <xf numFmtId="4" fontId="4" fillId="0" borderId="12" xfId="59" applyNumberFormat="1" applyFont="1" applyBorder="1" applyAlignment="1">
      <alignment horizontal="right"/>
      <protection/>
    </xf>
    <xf numFmtId="4" fontId="4" fillId="0" borderId="11" xfId="59" applyNumberFormat="1" applyFont="1" applyBorder="1" applyAlignment="1">
      <alignment horizontal="right"/>
      <protection/>
    </xf>
    <xf numFmtId="4" fontId="4" fillId="0" borderId="58" xfId="59" applyNumberFormat="1" applyFont="1" applyBorder="1" applyAlignment="1">
      <alignment horizontal="right"/>
      <protection/>
    </xf>
    <xf numFmtId="4" fontId="4" fillId="0" borderId="58" xfId="59" applyNumberFormat="1" applyFont="1" applyFill="1" applyBorder="1" applyAlignment="1">
      <alignment horizontal="right"/>
      <protection/>
    </xf>
    <xf numFmtId="4" fontId="6" fillId="0" borderId="11" xfId="59" applyNumberFormat="1" applyFont="1" applyBorder="1" applyAlignment="1">
      <alignment horizontal="right"/>
      <protection/>
    </xf>
    <xf numFmtId="4" fontId="6" fillId="0" borderId="58" xfId="59" applyNumberFormat="1" applyFont="1" applyFill="1" applyBorder="1" applyAlignment="1">
      <alignment horizontal="right"/>
      <protection/>
    </xf>
    <xf numFmtId="4" fontId="6" fillId="0" borderId="58" xfId="59" applyNumberFormat="1" applyFont="1" applyBorder="1" applyAlignment="1">
      <alignment horizontal="right"/>
      <protection/>
    </xf>
    <xf numFmtId="49" fontId="2" fillId="0" borderId="113" xfId="59" applyNumberFormat="1" applyFont="1" applyBorder="1" applyAlignment="1">
      <alignment horizontal="center"/>
      <protection/>
    </xf>
    <xf numFmtId="0" fontId="7" fillId="0" borderId="114" xfId="59" applyFont="1" applyBorder="1" applyAlignment="1">
      <alignment horizontal="left"/>
      <protection/>
    </xf>
    <xf numFmtId="0" fontId="24" fillId="0" borderId="107" xfId="0" applyFont="1" applyBorder="1" applyAlignment="1">
      <alignment horizontal="left"/>
    </xf>
    <xf numFmtId="0" fontId="24" fillId="0" borderId="97" xfId="0" applyFont="1" applyBorder="1" applyAlignment="1">
      <alignment horizontal="left"/>
    </xf>
    <xf numFmtId="4" fontId="8" fillId="0" borderId="97" xfId="59" applyNumberFormat="1" applyFont="1" applyBorder="1" applyAlignment="1">
      <alignment horizontal="right"/>
      <protection/>
    </xf>
    <xf numFmtId="4" fontId="6" fillId="0" borderId="46" xfId="59" applyNumberFormat="1" applyFont="1" applyBorder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22" fillId="0" borderId="0" xfId="0" applyFont="1" applyAlignment="1">
      <alignment/>
    </xf>
    <xf numFmtId="0" fontId="22" fillId="0" borderId="31" xfId="0" applyFont="1" applyBorder="1" applyAlignment="1">
      <alignment/>
    </xf>
    <xf numFmtId="0" fontId="22" fillId="0" borderId="109" xfId="0" applyFont="1" applyBorder="1" applyAlignment="1">
      <alignment/>
    </xf>
    <xf numFmtId="0" fontId="7" fillId="0" borderId="41" xfId="59" applyFont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4" fontId="8" fillId="0" borderId="31" xfId="59" applyNumberFormat="1" applyFont="1" applyBorder="1" applyAlignment="1">
      <alignment horizontal="right"/>
      <protection/>
    </xf>
    <xf numFmtId="4" fontId="8" fillId="0" borderId="31" xfId="59" applyNumberFormat="1" applyFont="1" applyFill="1" applyBorder="1" applyAlignment="1">
      <alignment horizontal="right"/>
      <protection/>
    </xf>
    <xf numFmtId="4" fontId="8" fillId="0" borderId="27" xfId="59" applyNumberFormat="1" applyFont="1" applyBorder="1" applyAlignment="1">
      <alignment horizontal="right"/>
      <protection/>
    </xf>
    <xf numFmtId="4" fontId="15" fillId="0" borderId="58" xfId="59" applyNumberFormat="1" applyFont="1" applyBorder="1" applyAlignment="1">
      <alignment horizontal="right"/>
      <protection/>
    </xf>
    <xf numFmtId="4" fontId="15" fillId="0" borderId="58" xfId="59" applyNumberFormat="1" applyFont="1" applyFill="1" applyBorder="1" applyAlignment="1">
      <alignment horizontal="right"/>
      <protection/>
    </xf>
    <xf numFmtId="4" fontId="15" fillId="0" borderId="12" xfId="59" applyNumberFormat="1" applyFont="1" applyBorder="1" applyAlignment="1">
      <alignment horizontal="right"/>
      <protection/>
    </xf>
    <xf numFmtId="0" fontId="2" fillId="0" borderId="51" xfId="59" applyFont="1" applyBorder="1">
      <alignment/>
      <protection/>
    </xf>
    <xf numFmtId="165" fontId="4" fillId="0" borderId="52" xfId="59" applyNumberFormat="1" applyFont="1" applyBorder="1" applyAlignment="1">
      <alignment horizontal="right"/>
      <protection/>
    </xf>
    <xf numFmtId="165" fontId="4" fillId="0" borderId="52" xfId="59" applyNumberFormat="1" applyFont="1" applyFill="1" applyBorder="1" applyAlignment="1">
      <alignment horizontal="right"/>
      <protection/>
    </xf>
    <xf numFmtId="4" fontId="4" fillId="0" borderId="11" xfId="59" applyNumberFormat="1" applyFont="1" applyBorder="1" applyAlignment="1">
      <alignment horizontal="right"/>
      <protection/>
    </xf>
    <xf numFmtId="4" fontId="1" fillId="0" borderId="115" xfId="57" applyNumberFormat="1" applyBorder="1">
      <alignment/>
      <protection/>
    </xf>
    <xf numFmtId="0" fontId="2" fillId="0" borderId="23" xfId="59" applyFont="1" applyBorder="1" applyAlignment="1">
      <alignment horizontal="left"/>
      <protection/>
    </xf>
    <xf numFmtId="0" fontId="2" fillId="0" borderId="20" xfId="59" applyFont="1" applyBorder="1" applyAlignment="1">
      <alignment horizontal="left"/>
      <protection/>
    </xf>
    <xf numFmtId="2" fontId="6" fillId="0" borderId="25" xfId="62" applyNumberFormat="1" applyFont="1" applyBorder="1" applyAlignment="1">
      <alignment horizontal="right" wrapText="1"/>
      <protection/>
    </xf>
    <xf numFmtId="2" fontId="1" fillId="0" borderId="27" xfId="62" applyNumberFormat="1" applyFont="1" applyBorder="1" applyAlignment="1">
      <alignment horizontal="right"/>
      <protection/>
    </xf>
    <xf numFmtId="2" fontId="1" fillId="0" borderId="27" xfId="64" applyNumberFormat="1" applyFont="1" applyBorder="1" applyAlignment="1">
      <alignment horizontal="right"/>
      <protection/>
    </xf>
    <xf numFmtId="2" fontId="1" fillId="0" borderId="22" xfId="64" applyNumberFormat="1" applyFont="1" applyBorder="1" applyAlignment="1">
      <alignment horizontal="right"/>
      <protection/>
    </xf>
    <xf numFmtId="4" fontId="6" fillId="0" borderId="41" xfId="64" applyNumberFormat="1" applyFont="1" applyBorder="1" applyAlignment="1">
      <alignment horizontal="right"/>
      <protection/>
    </xf>
    <xf numFmtId="3" fontId="1" fillId="0" borderId="41" xfId="64" applyNumberFormat="1" applyFont="1" applyBorder="1" applyAlignment="1">
      <alignment horizontal="right"/>
      <protection/>
    </xf>
    <xf numFmtId="4" fontId="26" fillId="0" borderId="0" xfId="65" applyNumberFormat="1" applyFont="1" applyAlignment="1">
      <alignment horizontal="right"/>
      <protection/>
    </xf>
    <xf numFmtId="0" fontId="22" fillId="0" borderId="88" xfId="0" applyFont="1" applyBorder="1" applyAlignment="1">
      <alignment/>
    </xf>
    <xf numFmtId="0" fontId="22" fillId="0" borderId="99" xfId="0" applyFont="1" applyBorder="1" applyAlignment="1">
      <alignment/>
    </xf>
    <xf numFmtId="3" fontId="0" fillId="0" borderId="82" xfId="0" applyNumberFormat="1" applyFont="1" applyBorder="1" applyAlignment="1">
      <alignment horizontal="center"/>
    </xf>
    <xf numFmtId="3" fontId="0" fillId="0" borderId="88" xfId="0" applyNumberFormat="1" applyFont="1" applyBorder="1" applyAlignment="1">
      <alignment horizontal="center"/>
    </xf>
    <xf numFmtId="3" fontId="21" fillId="0" borderId="88" xfId="0" applyNumberFormat="1" applyFont="1" applyBorder="1" applyAlignment="1">
      <alignment horizontal="center"/>
    </xf>
    <xf numFmtId="3" fontId="0" fillId="0" borderId="97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 vertical="center" wrapText="1"/>
    </xf>
    <xf numFmtId="3" fontId="0" fillId="0" borderId="107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" fillId="0" borderId="15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/>
      <protection/>
    </xf>
    <xf numFmtId="0" fontId="2" fillId="0" borderId="116" xfId="57" applyFont="1" applyBorder="1" applyAlignment="1">
      <alignment horizontal="center" vertical="center" wrapText="1"/>
      <protection/>
    </xf>
    <xf numFmtId="0" fontId="1" fillId="0" borderId="0" xfId="61">
      <alignment/>
      <protection/>
    </xf>
    <xf numFmtId="0" fontId="83" fillId="24" borderId="26" xfId="61" applyFont="1" applyFill="1" applyBorder="1" applyAlignment="1">
      <alignment horizontal="center" vertical="top" wrapText="1"/>
      <protection/>
    </xf>
    <xf numFmtId="0" fontId="89" fillId="24" borderId="26" xfId="61" applyFont="1" applyFill="1" applyBorder="1" applyAlignment="1">
      <alignment vertical="top" wrapText="1"/>
      <protection/>
    </xf>
    <xf numFmtId="0" fontId="86" fillId="24" borderId="26" xfId="61" applyFont="1" applyFill="1" applyBorder="1" applyAlignment="1">
      <alignment horizontal="center" vertical="top" wrapText="1"/>
      <protection/>
    </xf>
    <xf numFmtId="0" fontId="83" fillId="24" borderId="26" xfId="61" applyFont="1" applyFill="1" applyBorder="1" applyAlignment="1">
      <alignment vertical="top" wrapText="1"/>
      <protection/>
    </xf>
    <xf numFmtId="0" fontId="49" fillId="24" borderId="26" xfId="61" applyFont="1" applyFill="1" applyBorder="1" applyAlignment="1">
      <alignment vertical="top" wrapText="1"/>
      <protection/>
    </xf>
    <xf numFmtId="0" fontId="87" fillId="24" borderId="26" xfId="61" applyFont="1" applyFill="1" applyBorder="1" applyAlignment="1">
      <alignment vertical="top" wrapText="1"/>
      <protection/>
    </xf>
    <xf numFmtId="1" fontId="49" fillId="24" borderId="26" xfId="61" applyNumberFormat="1" applyFont="1" applyFill="1" applyBorder="1" applyAlignment="1">
      <alignment vertical="top" wrapText="1"/>
      <protection/>
    </xf>
    <xf numFmtId="0" fontId="87" fillId="24" borderId="26" xfId="61" applyFont="1" applyFill="1" applyBorder="1" applyAlignment="1">
      <alignment horizontal="center" vertical="top" wrapText="1"/>
      <protection/>
    </xf>
    <xf numFmtId="0" fontId="59" fillId="0" borderId="0" xfId="61" applyFont="1">
      <alignment/>
      <protection/>
    </xf>
    <xf numFmtId="0" fontId="49" fillId="0" borderId="0" xfId="61" applyFont="1">
      <alignment/>
      <protection/>
    </xf>
    <xf numFmtId="0" fontId="90" fillId="0" borderId="0" xfId="0" applyFont="1" applyAlignment="1">
      <alignment horizontal="right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 quotePrefix="1">
      <alignment/>
    </xf>
    <xf numFmtId="165" fontId="10" fillId="0" borderId="32" xfId="65" applyNumberFormat="1" applyFont="1" applyBorder="1" applyAlignment="1">
      <alignment horizontal="right"/>
      <protection/>
    </xf>
    <xf numFmtId="0" fontId="5" fillId="0" borderId="0" xfId="57" applyFont="1" applyBorder="1" applyAlignment="1">
      <alignment/>
      <protection/>
    </xf>
    <xf numFmtId="165" fontId="10" fillId="0" borderId="41" xfId="65" applyNumberFormat="1" applyFont="1" applyBorder="1" applyAlignment="1">
      <alignment/>
      <protection/>
    </xf>
    <xf numFmtId="2" fontId="0" fillId="0" borderId="27" xfId="0" applyNumberFormat="1" applyFont="1" applyBorder="1" applyAlignment="1" quotePrefix="1">
      <alignment horizontal="right"/>
    </xf>
    <xf numFmtId="0" fontId="15" fillId="0" borderId="0" xfId="56" applyFont="1">
      <alignment/>
      <protection/>
    </xf>
    <xf numFmtId="0" fontId="4" fillId="0" borderId="117" xfId="57" applyFont="1" applyBorder="1" applyAlignment="1">
      <alignment horizontal="left"/>
      <protection/>
    </xf>
    <xf numFmtId="0" fontId="4" fillId="0" borderId="34" xfId="57" applyFont="1" applyBorder="1" applyAlignment="1">
      <alignment horizontal="left"/>
      <protection/>
    </xf>
    <xf numFmtId="0" fontId="5" fillId="0" borderId="38" xfId="57" applyFont="1" applyBorder="1" applyAlignment="1">
      <alignment horizontal="left"/>
      <protection/>
    </xf>
    <xf numFmtId="0" fontId="5" fillId="0" borderId="111" xfId="57" applyFont="1" applyBorder="1" applyAlignment="1">
      <alignment horizontal="left"/>
      <protection/>
    </xf>
    <xf numFmtId="0" fontId="5" fillId="0" borderId="33" xfId="57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7" fillId="0" borderId="39" xfId="57" applyFont="1" applyBorder="1" applyAlignment="1">
      <alignment horizontal="left"/>
      <protection/>
    </xf>
    <xf numFmtId="0" fontId="7" fillId="0" borderId="117" xfId="57" applyFont="1" applyBorder="1" applyAlignment="1">
      <alignment horizontal="left"/>
      <protection/>
    </xf>
    <xf numFmtId="0" fontId="7" fillId="0" borderId="34" xfId="57" applyFont="1" applyBorder="1" applyAlignment="1">
      <alignment horizontal="left"/>
      <protection/>
    </xf>
    <xf numFmtId="0" fontId="9" fillId="0" borderId="30" xfId="57" applyFont="1" applyBorder="1" applyAlignment="1">
      <alignment horizontal="left"/>
      <protection/>
    </xf>
    <xf numFmtId="0" fontId="5" fillId="0" borderId="41" xfId="57" applyFont="1" applyBorder="1" applyAlignment="1">
      <alignment/>
      <protection/>
    </xf>
    <xf numFmtId="0" fontId="5" fillId="0" borderId="34" xfId="57" applyFont="1" applyBorder="1" applyAlignment="1">
      <alignment horizontal="left"/>
      <protection/>
    </xf>
    <xf numFmtId="0" fontId="5" fillId="0" borderId="39" xfId="57" applyFont="1" applyBorder="1" applyAlignment="1">
      <alignment horizontal="left"/>
      <protection/>
    </xf>
    <xf numFmtId="0" fontId="5" fillId="0" borderId="117" xfId="57" applyFont="1" applyBorder="1" applyAlignment="1">
      <alignment horizontal="left"/>
      <protection/>
    </xf>
    <xf numFmtId="0" fontId="5" fillId="0" borderId="117" xfId="57" applyFont="1" applyBorder="1" applyAlignment="1">
      <alignment horizontal="left"/>
      <protection/>
    </xf>
    <xf numFmtId="0" fontId="5" fillId="0" borderId="34" xfId="57" applyFont="1" applyBorder="1" applyAlignment="1">
      <alignment horizontal="left"/>
      <protection/>
    </xf>
    <xf numFmtId="0" fontId="9" fillId="0" borderId="36" xfId="57" applyFont="1" applyBorder="1" applyAlignment="1">
      <alignment horizontal="left"/>
      <protection/>
    </xf>
    <xf numFmtId="0" fontId="5" fillId="0" borderId="26" xfId="57" applyFont="1" applyBorder="1" applyAlignment="1">
      <alignment horizontal="left"/>
      <protection/>
    </xf>
    <xf numFmtId="0" fontId="7" fillId="0" borderId="26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5" fillId="0" borderId="39" xfId="57" applyFont="1" applyBorder="1" applyAlignment="1">
      <alignment horizontal="left"/>
      <protection/>
    </xf>
    <xf numFmtId="0" fontId="0" fillId="0" borderId="117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37" xfId="59" applyFont="1" applyBorder="1" applyAlignment="1">
      <alignment horizontal="left"/>
      <protection/>
    </xf>
    <xf numFmtId="0" fontId="5" fillId="0" borderId="37" xfId="59" applyFont="1" applyBorder="1" applyAlignment="1">
      <alignment horizontal="left"/>
      <protection/>
    </xf>
    <xf numFmtId="0" fontId="5" fillId="0" borderId="31" xfId="59" applyFont="1" applyBorder="1" applyAlignment="1">
      <alignment horizontal="left"/>
      <protection/>
    </xf>
    <xf numFmtId="0" fontId="0" fillId="0" borderId="118" xfId="0" applyBorder="1" applyAlignment="1">
      <alignment horizontal="left"/>
    </xf>
    <xf numFmtId="0" fontId="0" fillId="0" borderId="58" xfId="0" applyBorder="1" applyAlignment="1">
      <alignment horizontal="left"/>
    </xf>
    <xf numFmtId="0" fontId="24" fillId="0" borderId="58" xfId="0" applyFont="1" applyBorder="1" applyAlignment="1">
      <alignment horizontal="left"/>
    </xf>
    <xf numFmtId="0" fontId="2" fillId="0" borderId="40" xfId="59" applyFont="1" applyBorder="1" applyAlignment="1">
      <alignment horizontal="left"/>
      <protection/>
    </xf>
    <xf numFmtId="0" fontId="2" fillId="0" borderId="112" xfId="59" applyFont="1" applyBorder="1" applyAlignment="1">
      <alignment horizontal="left"/>
      <protection/>
    </xf>
    <xf numFmtId="0" fontId="2" fillId="0" borderId="35" xfId="59" applyFont="1" applyBorder="1" applyAlignment="1">
      <alignment horizontal="left"/>
      <protection/>
    </xf>
    <xf numFmtId="0" fontId="5" fillId="0" borderId="0" xfId="59" applyFont="1" applyBorder="1" applyAlignment="1">
      <alignment horizontal="left"/>
      <protection/>
    </xf>
    <xf numFmtId="0" fontId="1" fillId="0" borderId="0" xfId="59" applyBorder="1" applyAlignment="1">
      <alignment horizontal="left"/>
      <protection/>
    </xf>
    <xf numFmtId="0" fontId="1" fillId="0" borderId="31" xfId="59" applyBorder="1" applyAlignment="1">
      <alignment horizontal="left"/>
      <protection/>
    </xf>
    <xf numFmtId="0" fontId="5" fillId="0" borderId="11" xfId="59" applyFont="1" applyBorder="1" applyAlignment="1">
      <alignment horizontal="left"/>
      <protection/>
    </xf>
    <xf numFmtId="0" fontId="5" fillId="0" borderId="11" xfId="59" applyFont="1" applyBorder="1" applyAlignment="1">
      <alignment horizontal="left"/>
      <protection/>
    </xf>
    <xf numFmtId="4" fontId="26" fillId="0" borderId="0" xfId="59" applyNumberFormat="1" applyFont="1" applyAlignment="1">
      <alignment horizontal="right"/>
      <protection/>
    </xf>
    <xf numFmtId="0" fontId="5" fillId="0" borderId="30" xfId="59" applyFont="1" applyBorder="1" applyAlignment="1">
      <alignment horizontal="left"/>
      <protection/>
    </xf>
    <xf numFmtId="0" fontId="5" fillId="0" borderId="30" xfId="59" applyFont="1" applyBorder="1" applyAlignment="1">
      <alignment horizontal="left"/>
      <protection/>
    </xf>
    <xf numFmtId="0" fontId="7" fillId="0" borderId="37" xfId="59" applyFont="1" applyBorder="1" applyAlignment="1">
      <alignment horizontal="left"/>
      <protection/>
    </xf>
    <xf numFmtId="0" fontId="24" fillId="0" borderId="118" xfId="0" applyFont="1" applyBorder="1" applyAlignment="1">
      <alignment horizontal="left"/>
    </xf>
    <xf numFmtId="0" fontId="2" fillId="0" borderId="20" xfId="59" applyFont="1" applyBorder="1" applyAlignment="1">
      <alignment/>
      <protection/>
    </xf>
    <xf numFmtId="0" fontId="2" fillId="0" borderId="52" xfId="59" applyFont="1" applyBorder="1" applyAlignment="1">
      <alignment/>
      <protection/>
    </xf>
    <xf numFmtId="0" fontId="2" fillId="0" borderId="41" xfId="59" applyFont="1" applyBorder="1" applyAlignment="1">
      <alignment horizontal="left"/>
      <protection/>
    </xf>
    <xf numFmtId="0" fontId="5" fillId="0" borderId="26" xfId="59" applyFont="1" applyBorder="1" applyAlignment="1">
      <alignment horizontal="left"/>
      <protection/>
    </xf>
    <xf numFmtId="0" fontId="5" fillId="0" borderId="118" xfId="59" applyFont="1" applyBorder="1" applyAlignment="1">
      <alignment horizontal="left"/>
      <protection/>
    </xf>
    <xf numFmtId="0" fontId="5" fillId="0" borderId="58" xfId="59" applyFont="1" applyBorder="1" applyAlignment="1">
      <alignment horizontal="left"/>
      <protection/>
    </xf>
    <xf numFmtId="0" fontId="5" fillId="0" borderId="47" xfId="59" applyFont="1" applyBorder="1" applyAlignment="1">
      <alignment/>
      <protection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" fillId="0" borderId="47" xfId="59" applyFont="1" applyBorder="1" applyAlignment="1">
      <alignment horizontal="left"/>
      <protection/>
    </xf>
    <xf numFmtId="0" fontId="0" fillId="0" borderId="20" xfId="0" applyBorder="1" applyAlignment="1">
      <alignment horizontal="left"/>
    </xf>
    <xf numFmtId="0" fontId="0" fillId="0" borderId="52" xfId="0" applyBorder="1" applyAlignment="1">
      <alignment horizontal="left"/>
    </xf>
    <xf numFmtId="0" fontId="2" fillId="0" borderId="0" xfId="59" applyFont="1" applyBorder="1" applyAlignment="1">
      <alignment horizontal="left"/>
      <protection/>
    </xf>
    <xf numFmtId="0" fontId="2" fillId="0" borderId="31" xfId="59" applyFont="1" applyBorder="1" applyAlignment="1">
      <alignment horizontal="left"/>
      <protection/>
    </xf>
    <xf numFmtId="0" fontId="5" fillId="0" borderId="117" xfId="59" applyFont="1" applyBorder="1" applyAlignment="1">
      <alignment horizontal="left"/>
      <protection/>
    </xf>
    <xf numFmtId="0" fontId="5" fillId="0" borderId="34" xfId="59" applyFont="1" applyBorder="1" applyAlignment="1">
      <alignment horizontal="left"/>
      <protection/>
    </xf>
    <xf numFmtId="4" fontId="26" fillId="0" borderId="0" xfId="59" applyNumberFormat="1" applyFont="1" applyBorder="1" applyAlignment="1">
      <alignment horizontal="right"/>
      <protection/>
    </xf>
    <xf numFmtId="0" fontId="2" fillId="0" borderId="33" xfId="59" applyFont="1" applyBorder="1" applyAlignment="1">
      <alignment horizontal="left"/>
      <protection/>
    </xf>
    <xf numFmtId="0" fontId="5" fillId="0" borderId="39" xfId="59" applyFont="1" applyBorder="1" applyAlignment="1">
      <alignment horizontal="left"/>
      <protection/>
    </xf>
    <xf numFmtId="0" fontId="5" fillId="0" borderId="24" xfId="59" applyFont="1" applyBorder="1" applyAlignment="1">
      <alignment horizontal="left"/>
      <protection/>
    </xf>
    <xf numFmtId="0" fontId="2" fillId="0" borderId="30" xfId="59" applyFont="1" applyBorder="1" applyAlignment="1">
      <alignment horizontal="left"/>
      <protection/>
    </xf>
    <xf numFmtId="0" fontId="5" fillId="0" borderId="26" xfId="59" applyFont="1" applyBorder="1" applyAlignment="1">
      <alignment horizontal="left"/>
      <protection/>
    </xf>
    <xf numFmtId="0" fontId="25" fillId="0" borderId="0" xfId="58" applyFont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0" fontId="2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center" vertical="distributed" wrapText="1"/>
      <protection/>
    </xf>
    <xf numFmtId="0" fontId="0" fillId="0" borderId="0" xfId="0" applyAlignment="1">
      <alignment horizontal="center" vertical="distributed" wrapText="1"/>
    </xf>
    <xf numFmtId="0" fontId="2" fillId="0" borderId="24" xfId="59" applyFont="1" applyBorder="1" applyAlignment="1">
      <alignment horizontal="center" vertical="center" wrapText="1"/>
      <protection/>
    </xf>
    <xf numFmtId="0" fontId="2" fillId="0" borderId="38" xfId="59" applyFont="1" applyBorder="1" applyAlignment="1">
      <alignment horizontal="left"/>
      <protection/>
    </xf>
    <xf numFmtId="0" fontId="5" fillId="0" borderId="33" xfId="59" applyFont="1" applyBorder="1" applyAlignment="1">
      <alignment horizontal="left"/>
      <protection/>
    </xf>
    <xf numFmtId="0" fontId="2" fillId="0" borderId="111" xfId="59" applyFont="1" applyBorder="1" applyAlignment="1">
      <alignment horizontal="left"/>
      <protection/>
    </xf>
    <xf numFmtId="0" fontId="1" fillId="0" borderId="111" xfId="59" applyBorder="1" applyAlignment="1">
      <alignment horizontal="left"/>
      <protection/>
    </xf>
    <xf numFmtId="0" fontId="5" fillId="0" borderId="24" xfId="59" applyFont="1" applyBorder="1" applyAlignment="1">
      <alignment horizontal="left"/>
      <protection/>
    </xf>
    <xf numFmtId="0" fontId="5" fillId="0" borderId="111" xfId="59" applyFont="1" applyBorder="1" applyAlignment="1">
      <alignment horizontal="left"/>
      <protection/>
    </xf>
    <xf numFmtId="0" fontId="5" fillId="0" borderId="35" xfId="59" applyFont="1" applyBorder="1" applyAlignment="1">
      <alignment horizontal="left"/>
      <protection/>
    </xf>
    <xf numFmtId="0" fontId="5" fillId="0" borderId="40" xfId="59" applyFont="1" applyBorder="1" applyAlignment="1">
      <alignment/>
      <protection/>
    </xf>
    <xf numFmtId="0" fontId="5" fillId="0" borderId="112" xfId="59" applyFont="1" applyBorder="1" applyAlignment="1">
      <alignment/>
      <protection/>
    </xf>
    <xf numFmtId="0" fontId="5" fillId="0" borderId="35" xfId="59" applyFont="1" applyBorder="1" applyAlignment="1">
      <alignment/>
      <protection/>
    </xf>
    <xf numFmtId="0" fontId="21" fillId="0" borderId="118" xfId="0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5" fillId="0" borderId="38" xfId="59" applyFont="1" applyBorder="1" applyAlignment="1">
      <alignment horizontal="left"/>
      <protection/>
    </xf>
    <xf numFmtId="0" fontId="2" fillId="0" borderId="116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19" xfId="59" applyFont="1" applyBorder="1" applyAlignment="1">
      <alignment horizontal="center" vertical="center"/>
      <protection/>
    </xf>
    <xf numFmtId="0" fontId="2" fillId="0" borderId="26" xfId="59" applyFont="1" applyBorder="1" applyAlignment="1">
      <alignment horizontal="center" vertical="center"/>
      <protection/>
    </xf>
    <xf numFmtId="164" fontId="2" fillId="0" borderId="54" xfId="59" applyNumberFormat="1" applyFont="1" applyBorder="1" applyAlignment="1">
      <alignment horizontal="center" vertical="center" wrapText="1"/>
      <protection/>
    </xf>
    <xf numFmtId="164" fontId="2" fillId="0" borderId="24" xfId="59" applyNumberFormat="1" applyFont="1" applyBorder="1" applyAlignment="1">
      <alignment horizontal="center" vertical="center" wrapText="1"/>
      <protection/>
    </xf>
    <xf numFmtId="0" fontId="2" fillId="0" borderId="54" xfId="59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5" fillId="0" borderId="37" xfId="59" applyFont="1" applyBorder="1" applyAlignment="1">
      <alignment horizontal="left"/>
      <protection/>
    </xf>
    <xf numFmtId="0" fontId="5" fillId="0" borderId="118" xfId="59" applyFont="1" applyBorder="1" applyAlignment="1">
      <alignment horizontal="left"/>
      <protection/>
    </xf>
    <xf numFmtId="0" fontId="5" fillId="0" borderId="58" xfId="59" applyFont="1" applyBorder="1" applyAlignment="1">
      <alignment horizontal="left"/>
      <protection/>
    </xf>
    <xf numFmtId="0" fontId="2" fillId="0" borderId="41" xfId="59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2" fillId="0" borderId="41" xfId="59" applyFont="1" applyBorder="1" applyAlignment="1">
      <alignment horizontal="left"/>
      <protection/>
    </xf>
    <xf numFmtId="0" fontId="2" fillId="0" borderId="56" xfId="71" applyFont="1" applyBorder="1" applyAlignment="1">
      <alignment horizontal="center" vertical="center" wrapText="1"/>
      <protection/>
    </xf>
    <xf numFmtId="0" fontId="2" fillId="0" borderId="25" xfId="7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2" fillId="0" borderId="54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left"/>
      <protection/>
    </xf>
    <xf numFmtId="0" fontId="2" fillId="0" borderId="31" xfId="59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2" fillId="0" borderId="0" xfId="59" applyFont="1" applyBorder="1" applyAlignment="1">
      <alignment horizontal="left"/>
      <protection/>
    </xf>
    <xf numFmtId="0" fontId="2" fillId="0" borderId="31" xfId="59" applyFont="1" applyBorder="1" applyAlignment="1">
      <alignment horizontal="left"/>
      <protection/>
    </xf>
    <xf numFmtId="0" fontId="5" fillId="0" borderId="36" xfId="59" applyFont="1" applyBorder="1" applyAlignment="1">
      <alignment horizontal="left"/>
      <protection/>
    </xf>
    <xf numFmtId="0" fontId="5" fillId="0" borderId="36" xfId="59" applyFont="1" applyBorder="1" applyAlignment="1">
      <alignment horizontal="left"/>
      <protection/>
    </xf>
    <xf numFmtId="0" fontId="5" fillId="0" borderId="38" xfId="59" applyFont="1" applyBorder="1" applyAlignment="1">
      <alignment horizontal="left"/>
      <protection/>
    </xf>
    <xf numFmtId="0" fontId="21" fillId="0" borderId="111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" fillId="0" borderId="32" xfId="59" applyFont="1" applyBorder="1" applyAlignment="1">
      <alignment horizontal="left"/>
      <protection/>
    </xf>
    <xf numFmtId="0" fontId="2" fillId="0" borderId="40" xfId="59" applyFont="1" applyBorder="1" applyAlignment="1">
      <alignment horizontal="left"/>
      <protection/>
    </xf>
    <xf numFmtId="0" fontId="5" fillId="0" borderId="112" xfId="59" applyFont="1" applyBorder="1" applyAlignment="1">
      <alignment horizontal="left"/>
      <protection/>
    </xf>
    <xf numFmtId="0" fontId="2" fillId="0" borderId="119" xfId="57" applyFont="1" applyBorder="1" applyAlignment="1">
      <alignment horizontal="center" vertical="center"/>
      <protection/>
    </xf>
    <xf numFmtId="0" fontId="2" fillId="0" borderId="30" xfId="57" applyFont="1" applyBorder="1" applyAlignment="1">
      <alignment horizontal="center" vertical="center"/>
      <protection/>
    </xf>
    <xf numFmtId="0" fontId="5" fillId="0" borderId="40" xfId="57" applyFont="1" applyBorder="1" applyAlignment="1">
      <alignment horizontal="left"/>
      <protection/>
    </xf>
    <xf numFmtId="0" fontId="5" fillId="0" borderId="112" xfId="57" applyFont="1" applyBorder="1" applyAlignment="1">
      <alignment horizontal="left"/>
      <protection/>
    </xf>
    <xf numFmtId="0" fontId="5" fillId="0" borderId="35" xfId="57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" fontId="1" fillId="0" borderId="30" xfId="57" applyNumberFormat="1" applyBorder="1" applyAlignment="1">
      <alignment/>
      <protection/>
    </xf>
    <xf numFmtId="4" fontId="1" fillId="0" borderId="24" xfId="57" applyNumberFormat="1" applyBorder="1" applyAlignment="1">
      <alignment/>
      <protection/>
    </xf>
    <xf numFmtId="4" fontId="1" fillId="0" borderId="22" xfId="57" applyNumberFormat="1" applyBorder="1" applyAlignment="1">
      <alignment/>
      <protection/>
    </xf>
    <xf numFmtId="0" fontId="0" fillId="0" borderId="22" xfId="0" applyBorder="1" applyAlignment="1">
      <alignment/>
    </xf>
    <xf numFmtId="0" fontId="2" fillId="0" borderId="54" xfId="57" applyFont="1" applyBorder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0" fillId="0" borderId="100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57" applyFont="1" applyBorder="1" applyAlignment="1">
      <alignment horizontal="right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2" fillId="0" borderId="41" xfId="62" applyFont="1" applyBorder="1" applyAlignment="1">
      <alignment horizontal="left"/>
      <protection/>
    </xf>
    <xf numFmtId="0" fontId="5" fillId="0" borderId="36" xfId="62" applyFont="1" applyBorder="1" applyAlignment="1">
      <alignment horizontal="left"/>
      <protection/>
    </xf>
    <xf numFmtId="0" fontId="5" fillId="0" borderId="26" xfId="62" applyFont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2" fillId="0" borderId="31" xfId="62" applyFont="1" applyBorder="1" applyAlignment="1">
      <alignment horizontal="left"/>
      <protection/>
    </xf>
    <xf numFmtId="0" fontId="2" fillId="0" borderId="38" xfId="62" applyFont="1" applyBorder="1" applyAlignment="1">
      <alignment horizontal="left"/>
      <protection/>
    </xf>
    <xf numFmtId="0" fontId="0" fillId="0" borderId="111" xfId="0" applyBorder="1" applyAlignment="1">
      <alignment horizontal="left"/>
    </xf>
    <xf numFmtId="0" fontId="0" fillId="0" borderId="33" xfId="0" applyBorder="1" applyAlignment="1">
      <alignment horizontal="left"/>
    </xf>
    <xf numFmtId="0" fontId="5" fillId="0" borderId="39" xfId="62" applyFont="1" applyBorder="1" applyAlignment="1">
      <alignment horizontal="left"/>
      <protection/>
    </xf>
    <xf numFmtId="0" fontId="5" fillId="0" borderId="117" xfId="62" applyFont="1" applyBorder="1" applyAlignment="1">
      <alignment horizontal="left"/>
      <protection/>
    </xf>
    <xf numFmtId="0" fontId="5" fillId="0" borderId="34" xfId="62" applyFont="1" applyBorder="1" applyAlignment="1">
      <alignment horizontal="left"/>
      <protection/>
    </xf>
    <xf numFmtId="0" fontId="2" fillId="0" borderId="32" xfId="62" applyFont="1" applyBorder="1" applyAlignment="1">
      <alignment horizontal="left"/>
      <protection/>
    </xf>
    <xf numFmtId="0" fontId="2" fillId="0" borderId="32" xfId="62" applyFont="1" applyBorder="1" applyAlignment="1">
      <alignment horizontal="left"/>
      <protection/>
    </xf>
    <xf numFmtId="0" fontId="2" fillId="0" borderId="116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2" fillId="0" borderId="119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left"/>
      <protection/>
    </xf>
    <xf numFmtId="0" fontId="1" fillId="0" borderId="0" xfId="62" applyBorder="1" applyAlignment="1">
      <alignment horizontal="left"/>
      <protection/>
    </xf>
    <xf numFmtId="0" fontId="5" fillId="0" borderId="40" xfId="62" applyFont="1" applyBorder="1" applyAlignment="1">
      <alignment horizontal="left"/>
      <protection/>
    </xf>
    <xf numFmtId="0" fontId="5" fillId="0" borderId="112" xfId="62" applyFont="1" applyBorder="1" applyAlignment="1">
      <alignment horizontal="left"/>
      <protection/>
    </xf>
    <xf numFmtId="0" fontId="5" fillId="0" borderId="35" xfId="62" applyFont="1" applyBorder="1" applyAlignment="1">
      <alignment horizontal="left"/>
      <protection/>
    </xf>
    <xf numFmtId="0" fontId="2" fillId="0" borderId="24" xfId="62" applyFont="1" applyBorder="1" applyAlignment="1">
      <alignment horizontal="left"/>
      <protection/>
    </xf>
    <xf numFmtId="0" fontId="5" fillId="0" borderId="41" xfId="62" applyFont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31" xfId="62" applyFont="1" applyBorder="1" applyAlignment="1">
      <alignment horizontal="left"/>
      <protection/>
    </xf>
    <xf numFmtId="0" fontId="22" fillId="0" borderId="4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5" fillId="0" borderId="39" xfId="62" applyFont="1" applyBorder="1" applyAlignment="1">
      <alignment horizontal="left"/>
      <protection/>
    </xf>
    <xf numFmtId="0" fontId="5" fillId="0" borderId="117" xfId="62" applyFont="1" applyBorder="1" applyAlignment="1">
      <alignment horizontal="left"/>
      <protection/>
    </xf>
    <xf numFmtId="0" fontId="5" fillId="0" borderId="34" xfId="62" applyFont="1" applyBorder="1" applyAlignment="1">
      <alignment horizontal="left"/>
      <protection/>
    </xf>
    <xf numFmtId="0" fontId="5" fillId="0" borderId="30" xfId="62" applyFont="1" applyBorder="1" applyAlignment="1">
      <alignment horizontal="left"/>
      <protection/>
    </xf>
    <xf numFmtId="0" fontId="1" fillId="0" borderId="0" xfId="62" applyAlignment="1">
      <alignment horizontal="left"/>
      <protection/>
    </xf>
    <xf numFmtId="0" fontId="1" fillId="0" borderId="31" xfId="62" applyBorder="1" applyAlignment="1">
      <alignment horizontal="left"/>
      <protection/>
    </xf>
    <xf numFmtId="0" fontId="26" fillId="0" borderId="0" xfId="62" applyFont="1" applyAlignment="1">
      <alignment horizontal="right"/>
      <protection/>
    </xf>
    <xf numFmtId="0" fontId="2" fillId="0" borderId="54" xfId="62" applyFont="1" applyFill="1" applyBorder="1" applyAlignment="1">
      <alignment horizontal="center" vertical="center" wrapText="1"/>
      <protection/>
    </xf>
    <xf numFmtId="0" fontId="2" fillId="0" borderId="24" xfId="62" applyFont="1" applyFill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right"/>
      <protection/>
    </xf>
    <xf numFmtId="0" fontId="5" fillId="0" borderId="32" xfId="62" applyFont="1" applyBorder="1" applyAlignment="1">
      <alignment horizontal="left"/>
      <protection/>
    </xf>
    <xf numFmtId="0" fontId="5" fillId="0" borderId="26" xfId="62" applyFont="1" applyBorder="1" applyAlignment="1">
      <alignment horizontal="left"/>
      <protection/>
    </xf>
    <xf numFmtId="0" fontId="25" fillId="0" borderId="0" xfId="62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5" fillId="0" borderId="30" xfId="62" applyFont="1" applyBorder="1" applyAlignment="1">
      <alignment horizontal="left"/>
      <protection/>
    </xf>
    <xf numFmtId="0" fontId="5" fillId="0" borderId="40" xfId="62" applyFont="1" applyBorder="1" applyAlignment="1">
      <alignment/>
      <protection/>
    </xf>
    <xf numFmtId="0" fontId="5" fillId="0" borderId="112" xfId="62" applyFont="1" applyBorder="1" applyAlignment="1">
      <alignment/>
      <protection/>
    </xf>
    <xf numFmtId="0" fontId="5" fillId="0" borderId="35" xfId="62" applyFont="1" applyBorder="1" applyAlignment="1">
      <alignment/>
      <protection/>
    </xf>
    <xf numFmtId="0" fontId="2" fillId="0" borderId="41" xfId="63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31" xfId="63" applyFont="1" applyBorder="1" applyAlignment="1">
      <alignment horizontal="left"/>
      <protection/>
    </xf>
    <xf numFmtId="0" fontId="2" fillId="0" borderId="32" xfId="63" applyFont="1" applyBorder="1" applyAlignment="1">
      <alignment horizontal="left"/>
      <protection/>
    </xf>
    <xf numFmtId="0" fontId="5" fillId="0" borderId="26" xfId="63" applyFont="1" applyBorder="1" applyAlignment="1">
      <alignment horizontal="left"/>
      <protection/>
    </xf>
    <xf numFmtId="4" fontId="15" fillId="0" borderId="32" xfId="63" applyNumberFormat="1" applyFont="1" applyFill="1" applyBorder="1" applyAlignment="1">
      <alignment horizontal="right" wrapText="1"/>
      <protection/>
    </xf>
    <xf numFmtId="0" fontId="20" fillId="0" borderId="32" xfId="0" applyFont="1" applyFill="1" applyBorder="1" applyAlignment="1">
      <alignment horizontal="right" wrapText="1"/>
    </xf>
    <xf numFmtId="0" fontId="5" fillId="0" borderId="39" xfId="63" applyFont="1" applyBorder="1" applyAlignment="1">
      <alignment/>
      <protection/>
    </xf>
    <xf numFmtId="0" fontId="5" fillId="0" borderId="117" xfId="63" applyFont="1" applyBorder="1" applyAlignment="1">
      <alignment/>
      <protection/>
    </xf>
    <xf numFmtId="0" fontId="5" fillId="0" borderId="34" xfId="63" applyFont="1" applyBorder="1" applyAlignment="1">
      <alignment/>
      <protection/>
    </xf>
    <xf numFmtId="0" fontId="0" fillId="0" borderId="4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1" xfId="0" applyBorder="1" applyAlignment="1">
      <alignment horizontal="left" wrapText="1"/>
    </xf>
    <xf numFmtId="0" fontId="2" fillId="0" borderId="30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31" xfId="63" applyFont="1" applyBorder="1" applyAlignment="1">
      <alignment horizontal="left"/>
      <protection/>
    </xf>
    <xf numFmtId="0" fontId="2" fillId="0" borderId="32" xfId="63" applyFont="1" applyBorder="1" applyAlignment="1">
      <alignment horizontal="left"/>
      <protection/>
    </xf>
    <xf numFmtId="0" fontId="2" fillId="0" borderId="41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31" xfId="63" applyFont="1" applyBorder="1" applyAlignment="1">
      <alignment horizontal="left"/>
      <protection/>
    </xf>
    <xf numFmtId="0" fontId="2" fillId="0" borderId="119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5" fillId="0" borderId="36" xfId="63" applyFont="1" applyBorder="1" applyAlignment="1">
      <alignment horizontal="left"/>
      <protection/>
    </xf>
    <xf numFmtId="0" fontId="2" fillId="0" borderId="38" xfId="63" applyFont="1" applyBorder="1" applyAlignment="1">
      <alignment horizontal="left"/>
      <protection/>
    </xf>
    <xf numFmtId="0" fontId="2" fillId="0" borderId="111" xfId="63" applyFont="1" applyBorder="1" applyAlignment="1">
      <alignment horizontal="left"/>
      <protection/>
    </xf>
    <xf numFmtId="0" fontId="2" fillId="0" borderId="33" xfId="63" applyFont="1" applyBorder="1" applyAlignment="1">
      <alignment horizontal="left"/>
      <protection/>
    </xf>
    <xf numFmtId="0" fontId="2" fillId="0" borderId="116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2" fontId="15" fillId="0" borderId="27" xfId="63" applyNumberFormat="1" applyFont="1" applyBorder="1" applyAlignment="1">
      <alignment horizontal="right"/>
      <protection/>
    </xf>
    <xf numFmtId="2" fontId="20" fillId="0" borderId="27" xfId="0" applyNumberFormat="1" applyFont="1" applyBorder="1" applyAlignment="1">
      <alignment horizontal="right"/>
    </xf>
    <xf numFmtId="0" fontId="2" fillId="0" borderId="54" xfId="63" applyFont="1" applyFill="1" applyBorder="1" applyAlignment="1">
      <alignment horizontal="center" vertical="center" wrapText="1"/>
      <protection/>
    </xf>
    <xf numFmtId="0" fontId="2" fillId="0" borderId="24" xfId="63" applyFont="1" applyFill="1" applyBorder="1" applyAlignment="1">
      <alignment horizontal="center" vertical="center" wrapText="1"/>
      <protection/>
    </xf>
    <xf numFmtId="0" fontId="26" fillId="0" borderId="0" xfId="63" applyFont="1" applyAlignment="1">
      <alignment horizontal="right"/>
      <protection/>
    </xf>
    <xf numFmtId="0" fontId="2" fillId="0" borderId="20" xfId="63" applyFont="1" applyBorder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left" wrapText="1"/>
      <protection/>
    </xf>
    <xf numFmtId="0" fontId="2" fillId="0" borderId="0" xfId="63" applyFont="1" applyBorder="1" applyAlignment="1">
      <alignment horizontal="left" wrapText="1"/>
      <protection/>
    </xf>
    <xf numFmtId="0" fontId="2" fillId="0" borderId="31" xfId="63" applyFont="1" applyBorder="1" applyAlignment="1">
      <alignment horizontal="left" wrapText="1"/>
      <protection/>
    </xf>
    <xf numFmtId="0" fontId="2" fillId="0" borderId="41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31" xfId="64" applyFont="1" applyBorder="1" applyAlignment="1">
      <alignment horizontal="left"/>
      <protection/>
    </xf>
    <xf numFmtId="0" fontId="2" fillId="0" borderId="101" xfId="64" applyFont="1" applyBorder="1" applyAlignment="1">
      <alignment horizontal="left"/>
      <protection/>
    </xf>
    <xf numFmtId="0" fontId="2" fillId="0" borderId="108" xfId="64" applyFont="1" applyBorder="1" applyAlignment="1">
      <alignment horizontal="left"/>
      <protection/>
    </xf>
    <xf numFmtId="0" fontId="2" fillId="0" borderId="109" xfId="64" applyFont="1" applyBorder="1" applyAlignment="1">
      <alignment horizontal="left"/>
      <protection/>
    </xf>
    <xf numFmtId="0" fontId="7" fillId="0" borderId="37" xfId="64" applyFont="1" applyBorder="1" applyAlignment="1">
      <alignment horizontal="left"/>
      <protection/>
    </xf>
    <xf numFmtId="0" fontId="7" fillId="0" borderId="118" xfId="64" applyFont="1" applyBorder="1" applyAlignment="1">
      <alignment horizontal="left"/>
      <protection/>
    </xf>
    <xf numFmtId="0" fontId="7" fillId="0" borderId="58" xfId="64" applyFont="1" applyBorder="1" applyAlignment="1">
      <alignment horizontal="left"/>
      <protection/>
    </xf>
    <xf numFmtId="0" fontId="2" fillId="0" borderId="37" xfId="64" applyFont="1" applyBorder="1" applyAlignment="1">
      <alignment horizontal="left"/>
      <protection/>
    </xf>
    <xf numFmtId="0" fontId="2" fillId="0" borderId="118" xfId="64" applyFont="1" applyBorder="1" applyAlignment="1">
      <alignment horizontal="left"/>
      <protection/>
    </xf>
    <xf numFmtId="0" fontId="2" fillId="0" borderId="58" xfId="64" applyFont="1" applyBorder="1" applyAlignment="1">
      <alignment horizontal="left"/>
      <protection/>
    </xf>
    <xf numFmtId="0" fontId="9" fillId="0" borderId="41" xfId="64" applyFont="1" applyBorder="1" applyAlignment="1">
      <alignment horizontal="left"/>
      <protection/>
    </xf>
    <xf numFmtId="0" fontId="9" fillId="0" borderId="0" xfId="64" applyFont="1" applyBorder="1" applyAlignment="1">
      <alignment horizontal="left"/>
      <protection/>
    </xf>
    <xf numFmtId="0" fontId="9" fillId="0" borderId="31" xfId="64" applyFont="1" applyBorder="1" applyAlignment="1">
      <alignment horizontal="left"/>
      <protection/>
    </xf>
    <xf numFmtId="0" fontId="2" fillId="0" borderId="47" xfId="64" applyFont="1" applyBorder="1" applyAlignment="1">
      <alignment horizontal="left"/>
      <protection/>
    </xf>
    <xf numFmtId="0" fontId="2" fillId="0" borderId="20" xfId="64" applyFont="1" applyBorder="1" applyAlignment="1">
      <alignment horizontal="left"/>
      <protection/>
    </xf>
    <xf numFmtId="0" fontId="2" fillId="0" borderId="52" xfId="64" applyFont="1" applyBorder="1" applyAlignment="1">
      <alignment horizontal="left"/>
      <protection/>
    </xf>
    <xf numFmtId="0" fontId="7" fillId="0" borderId="41" xfId="64" applyFont="1" applyBorder="1" applyAlignment="1">
      <alignment horizontal="left"/>
      <protection/>
    </xf>
    <xf numFmtId="0" fontId="7" fillId="0" borderId="0" xfId="64" applyFont="1" applyBorder="1" applyAlignment="1">
      <alignment horizontal="left"/>
      <protection/>
    </xf>
    <xf numFmtId="0" fontId="7" fillId="0" borderId="31" xfId="64" applyFont="1" applyBorder="1" applyAlignment="1">
      <alignment horizontal="left"/>
      <protection/>
    </xf>
    <xf numFmtId="0" fontId="2" fillId="0" borderId="114" xfId="64" applyFont="1" applyBorder="1" applyAlignment="1">
      <alignment horizontal="left"/>
      <protection/>
    </xf>
    <xf numFmtId="0" fontId="2" fillId="0" borderId="107" xfId="64" applyFont="1" applyBorder="1" applyAlignment="1">
      <alignment horizontal="left"/>
      <protection/>
    </xf>
    <xf numFmtId="0" fontId="2" fillId="0" borderId="97" xfId="64" applyFont="1" applyBorder="1" applyAlignment="1">
      <alignment horizontal="left"/>
      <protection/>
    </xf>
    <xf numFmtId="0" fontId="2" fillId="0" borderId="41" xfId="64" applyFont="1" applyBorder="1" applyAlignment="1">
      <alignment horizontal="left"/>
      <protection/>
    </xf>
    <xf numFmtId="0" fontId="2" fillId="0" borderId="0" xfId="64" applyFont="1" applyAlignment="1">
      <alignment horizontal="left"/>
      <protection/>
    </xf>
    <xf numFmtId="0" fontId="2" fillId="0" borderId="31" xfId="64" applyFont="1" applyBorder="1" applyAlignment="1">
      <alignment horizontal="left"/>
      <protection/>
    </xf>
    <xf numFmtId="0" fontId="2" fillId="0" borderId="101" xfId="64" applyFont="1" applyBorder="1" applyAlignment="1">
      <alignment horizontal="left"/>
      <protection/>
    </xf>
    <xf numFmtId="0" fontId="2" fillId="0" borderId="108" xfId="64" applyFont="1" applyBorder="1" applyAlignment="1">
      <alignment horizontal="left"/>
      <protection/>
    </xf>
    <xf numFmtId="0" fontId="2" fillId="0" borderId="109" xfId="64" applyFont="1" applyBorder="1" applyAlignment="1">
      <alignment horizontal="left"/>
      <protection/>
    </xf>
    <xf numFmtId="0" fontId="7" fillId="0" borderId="37" xfId="64" applyFont="1" applyBorder="1" applyAlignment="1">
      <alignment horizontal="left"/>
      <protection/>
    </xf>
    <xf numFmtId="0" fontId="7" fillId="0" borderId="118" xfId="64" applyFont="1" applyBorder="1" applyAlignment="1">
      <alignment horizontal="left"/>
      <protection/>
    </xf>
    <xf numFmtId="0" fontId="7" fillId="0" borderId="58" xfId="64" applyFont="1" applyBorder="1" applyAlignment="1">
      <alignment horizontal="left"/>
      <protection/>
    </xf>
    <xf numFmtId="0" fontId="7" fillId="0" borderId="114" xfId="64" applyFont="1" applyBorder="1" applyAlignment="1">
      <alignment horizontal="left"/>
      <protection/>
    </xf>
    <xf numFmtId="0" fontId="7" fillId="0" borderId="107" xfId="64" applyFont="1" applyBorder="1" applyAlignment="1">
      <alignment horizontal="left"/>
      <protection/>
    </xf>
    <xf numFmtId="0" fontId="7" fillId="0" borderId="97" xfId="64" applyFont="1" applyBorder="1" applyAlignment="1">
      <alignment horizontal="left"/>
      <protection/>
    </xf>
    <xf numFmtId="0" fontId="2" fillId="0" borderId="40" xfId="64" applyFont="1" applyBorder="1" applyAlignment="1">
      <alignment horizontal="left"/>
      <protection/>
    </xf>
    <xf numFmtId="0" fontId="2" fillId="0" borderId="112" xfId="64" applyFont="1" applyBorder="1" applyAlignment="1">
      <alignment horizontal="left"/>
      <protection/>
    </xf>
    <xf numFmtId="0" fontId="2" fillId="0" borderId="35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5" fillId="0" borderId="39" xfId="64" applyFont="1" applyBorder="1" applyAlignment="1">
      <alignment horizontal="left"/>
      <protection/>
    </xf>
    <xf numFmtId="0" fontId="5" fillId="0" borderId="117" xfId="64" applyFont="1" applyBorder="1" applyAlignment="1">
      <alignment horizontal="left"/>
      <protection/>
    </xf>
    <xf numFmtId="0" fontId="5" fillId="0" borderId="34" xfId="64" applyFont="1" applyBorder="1" applyAlignment="1">
      <alignment horizontal="left"/>
      <protection/>
    </xf>
    <xf numFmtId="0" fontId="5" fillId="0" borderId="120" xfId="64" applyFont="1" applyBorder="1" applyAlignment="1">
      <alignment horizontal="left"/>
      <protection/>
    </xf>
    <xf numFmtId="0" fontId="5" fillId="0" borderId="121" xfId="64" applyFont="1" applyBorder="1" applyAlignment="1">
      <alignment horizontal="left"/>
      <protection/>
    </xf>
    <xf numFmtId="0" fontId="5" fillId="0" borderId="122" xfId="64" applyFont="1" applyBorder="1" applyAlignment="1">
      <alignment horizontal="left"/>
      <protection/>
    </xf>
    <xf numFmtId="164" fontId="26" fillId="0" borderId="0" xfId="64" applyNumberFormat="1" applyFont="1" applyBorder="1" applyAlignment="1">
      <alignment horizontal="right"/>
      <protection/>
    </xf>
    <xf numFmtId="49" fontId="2" fillId="0" borderId="60" xfId="64" applyNumberFormat="1" applyFont="1" applyBorder="1" applyAlignment="1">
      <alignment horizontal="center"/>
      <protection/>
    </xf>
    <xf numFmtId="49" fontId="2" fillId="0" borderId="13" xfId="64" applyNumberFormat="1" applyFont="1" applyBorder="1" applyAlignment="1">
      <alignment horizontal="center"/>
      <protection/>
    </xf>
    <xf numFmtId="0" fontId="5" fillId="0" borderId="114" xfId="64" applyFont="1" applyBorder="1" applyAlignment="1">
      <alignment horizontal="left"/>
      <protection/>
    </xf>
    <xf numFmtId="0" fontId="5" fillId="0" borderId="107" xfId="64" applyFont="1" applyBorder="1" applyAlignment="1">
      <alignment horizontal="left"/>
      <protection/>
    </xf>
    <xf numFmtId="0" fontId="5" fillId="0" borderId="97" xfId="64" applyFont="1" applyBorder="1" applyAlignment="1">
      <alignment horizontal="left"/>
      <protection/>
    </xf>
    <xf numFmtId="0" fontId="5" fillId="0" borderId="38" xfId="64" applyFont="1" applyBorder="1" applyAlignment="1">
      <alignment horizontal="left"/>
      <protection/>
    </xf>
    <xf numFmtId="0" fontId="5" fillId="0" borderId="111" xfId="64" applyFont="1" applyBorder="1" applyAlignment="1">
      <alignment horizontal="left"/>
      <protection/>
    </xf>
    <xf numFmtId="0" fontId="5" fillId="0" borderId="33" xfId="64" applyFont="1" applyBorder="1" applyAlignment="1">
      <alignment horizontal="left"/>
      <protection/>
    </xf>
    <xf numFmtId="0" fontId="2" fillId="0" borderId="54" xfId="64" applyFont="1" applyBorder="1" applyAlignment="1">
      <alignment horizontal="center" vertical="center" wrapText="1"/>
      <protection/>
    </xf>
    <xf numFmtId="0" fontId="2" fillId="0" borderId="24" xfId="64" applyFont="1" applyBorder="1" applyAlignment="1">
      <alignment horizontal="center" vertical="center" wrapText="1"/>
      <protection/>
    </xf>
    <xf numFmtId="0" fontId="5" fillId="0" borderId="98" xfId="64" applyFont="1" applyBorder="1" applyAlignment="1">
      <alignment horizontal="left"/>
      <protection/>
    </xf>
    <xf numFmtId="0" fontId="5" fillId="0" borderId="123" xfId="64" applyFont="1" applyBorder="1" applyAlignment="1">
      <alignment horizontal="left"/>
      <protection/>
    </xf>
    <xf numFmtId="0" fontId="5" fillId="0" borderId="124" xfId="64" applyFont="1" applyBorder="1" applyAlignment="1">
      <alignment horizontal="left"/>
      <protection/>
    </xf>
    <xf numFmtId="0" fontId="5" fillId="0" borderId="39" xfId="64" applyFont="1" applyBorder="1" applyAlignment="1">
      <alignment horizontal="left"/>
      <protection/>
    </xf>
    <xf numFmtId="0" fontId="5" fillId="0" borderId="117" xfId="64" applyFont="1" applyBorder="1" applyAlignment="1">
      <alignment horizontal="left"/>
      <protection/>
    </xf>
    <xf numFmtId="0" fontId="5" fillId="0" borderId="34" xfId="64" applyFont="1" applyBorder="1" applyAlignment="1">
      <alignment horizontal="left"/>
      <protection/>
    </xf>
    <xf numFmtId="0" fontId="2" fillId="0" borderId="40" xfId="64" applyFont="1" applyBorder="1" applyAlignment="1">
      <alignment horizontal="left"/>
      <protection/>
    </xf>
    <xf numFmtId="0" fontId="2" fillId="0" borderId="112" xfId="64" applyFont="1" applyBorder="1" applyAlignment="1">
      <alignment horizontal="left"/>
      <protection/>
    </xf>
    <xf numFmtId="0" fontId="2" fillId="0" borderId="35" xfId="64" applyFont="1" applyBorder="1" applyAlignment="1">
      <alignment horizontal="left"/>
      <protection/>
    </xf>
    <xf numFmtId="0" fontId="2" fillId="0" borderId="38" xfId="64" applyFont="1" applyBorder="1" applyAlignment="1">
      <alignment horizontal="left"/>
      <protection/>
    </xf>
    <xf numFmtId="0" fontId="2" fillId="0" borderId="111" xfId="64" applyFont="1" applyBorder="1" applyAlignment="1">
      <alignment horizontal="left"/>
      <protection/>
    </xf>
    <xf numFmtId="0" fontId="2" fillId="0" borderId="33" xfId="64" applyFont="1" applyBorder="1" applyAlignment="1">
      <alignment horizontal="left"/>
      <protection/>
    </xf>
    <xf numFmtId="165" fontId="14" fillId="0" borderId="66" xfId="64" applyNumberFormat="1" applyFont="1" applyBorder="1" applyAlignment="1">
      <alignment horizontal="right" wrapText="1"/>
      <protection/>
    </xf>
    <xf numFmtId="165" fontId="14" fillId="0" borderId="100" xfId="64" applyNumberFormat="1" applyFont="1" applyBorder="1" applyAlignment="1">
      <alignment horizontal="right" wrapText="1"/>
      <protection/>
    </xf>
    <xf numFmtId="2" fontId="14" fillId="0" borderId="59" xfId="64" applyNumberFormat="1" applyFont="1" applyBorder="1" applyAlignment="1">
      <alignment horizontal="right"/>
      <protection/>
    </xf>
    <xf numFmtId="2" fontId="14" fillId="0" borderId="125" xfId="64" applyNumberFormat="1" applyFont="1" applyBorder="1" applyAlignment="1">
      <alignment horizontal="right"/>
      <protection/>
    </xf>
    <xf numFmtId="0" fontId="2" fillId="0" borderId="44" xfId="64" applyFont="1" applyBorder="1" applyAlignment="1">
      <alignment horizontal="left"/>
      <protection/>
    </xf>
    <xf numFmtId="0" fontId="2" fillId="0" borderId="126" xfId="64" applyFont="1" applyBorder="1" applyAlignment="1">
      <alignment horizontal="left"/>
      <protection/>
    </xf>
    <xf numFmtId="0" fontId="2" fillId="0" borderId="127" xfId="64" applyFont="1" applyBorder="1" applyAlignment="1">
      <alignment horizontal="left"/>
      <protection/>
    </xf>
    <xf numFmtId="0" fontId="7" fillId="0" borderId="114" xfId="64" applyFont="1" applyBorder="1" applyAlignment="1">
      <alignment/>
      <protection/>
    </xf>
    <xf numFmtId="0" fontId="7" fillId="0" borderId="107" xfId="64" applyFont="1" applyBorder="1" applyAlignment="1">
      <alignment/>
      <protection/>
    </xf>
    <xf numFmtId="0" fontId="7" fillId="0" borderId="97" xfId="64" applyFont="1" applyBorder="1" applyAlignment="1">
      <alignment/>
      <protection/>
    </xf>
    <xf numFmtId="0" fontId="7" fillId="0" borderId="101" xfId="64" applyFont="1" applyBorder="1" applyAlignment="1">
      <alignment horizontal="left"/>
      <protection/>
    </xf>
    <xf numFmtId="0" fontId="7" fillId="0" borderId="108" xfId="64" applyFont="1" applyBorder="1" applyAlignment="1">
      <alignment horizontal="left"/>
      <protection/>
    </xf>
    <xf numFmtId="0" fontId="7" fillId="0" borderId="109" xfId="64" applyFont="1" applyBorder="1" applyAlignment="1">
      <alignment horizontal="left"/>
      <protection/>
    </xf>
    <xf numFmtId="0" fontId="2" fillId="0" borderId="39" xfId="64" applyFont="1" applyBorder="1" applyAlignment="1">
      <alignment horizontal="left"/>
      <protection/>
    </xf>
    <xf numFmtId="0" fontId="2" fillId="0" borderId="117" xfId="64" applyFont="1" applyBorder="1" applyAlignment="1">
      <alignment horizontal="left"/>
      <protection/>
    </xf>
    <xf numFmtId="0" fontId="2" fillId="0" borderId="34" xfId="64" applyFont="1" applyBorder="1" applyAlignment="1">
      <alignment horizontal="left"/>
      <protection/>
    </xf>
    <xf numFmtId="0" fontId="5" fillId="0" borderId="39" xfId="64" applyFont="1" applyBorder="1" applyAlignment="1">
      <alignment horizontal="left"/>
      <protection/>
    </xf>
    <xf numFmtId="0" fontId="5" fillId="0" borderId="117" xfId="64" applyFont="1" applyBorder="1" applyAlignment="1">
      <alignment horizontal="left"/>
      <protection/>
    </xf>
    <xf numFmtId="0" fontId="5" fillId="0" borderId="34" xfId="64" applyFont="1" applyBorder="1" applyAlignment="1">
      <alignment horizontal="left"/>
      <protection/>
    </xf>
    <xf numFmtId="0" fontId="2" fillId="0" borderId="98" xfId="64" applyFont="1" applyBorder="1" applyAlignment="1">
      <alignment horizontal="left"/>
      <protection/>
    </xf>
    <xf numFmtId="0" fontId="2" fillId="0" borderId="123" xfId="64" applyFont="1" applyBorder="1" applyAlignment="1">
      <alignment horizontal="left"/>
      <protection/>
    </xf>
    <xf numFmtId="0" fontId="2" fillId="0" borderId="124" xfId="64" applyFont="1" applyBorder="1" applyAlignment="1">
      <alignment horizontal="left"/>
      <protection/>
    </xf>
    <xf numFmtId="0" fontId="5" fillId="0" borderId="40" xfId="64" applyFont="1" applyBorder="1" applyAlignment="1">
      <alignment horizontal="left"/>
      <protection/>
    </xf>
    <xf numFmtId="0" fontId="5" fillId="0" borderId="112" xfId="64" applyFont="1" applyBorder="1" applyAlignment="1">
      <alignment horizontal="left"/>
      <protection/>
    </xf>
    <xf numFmtId="0" fontId="5" fillId="0" borderId="35" xfId="64" applyFont="1" applyBorder="1" applyAlignment="1">
      <alignment horizontal="left"/>
      <protection/>
    </xf>
    <xf numFmtId="0" fontId="5" fillId="0" borderId="41" xfId="64" applyFont="1" applyBorder="1" applyAlignment="1">
      <alignment horizontal="left"/>
      <protection/>
    </xf>
    <xf numFmtId="0" fontId="5" fillId="0" borderId="0" xfId="64" applyFont="1" applyBorder="1" applyAlignment="1">
      <alignment horizontal="left"/>
      <protection/>
    </xf>
    <xf numFmtId="0" fontId="5" fillId="0" borderId="31" xfId="64" applyFont="1" applyBorder="1" applyAlignment="1">
      <alignment horizontal="left"/>
      <protection/>
    </xf>
    <xf numFmtId="0" fontId="14" fillId="0" borderId="39" xfId="64" applyFont="1" applyBorder="1" applyAlignment="1">
      <alignment vertical="center" wrapText="1"/>
      <protection/>
    </xf>
    <xf numFmtId="0" fontId="14" fillId="0" borderId="117" xfId="64" applyFont="1" applyBorder="1" applyAlignment="1">
      <alignment vertical="center" wrapText="1"/>
      <protection/>
    </xf>
    <xf numFmtId="0" fontId="14" fillId="0" borderId="34" xfId="64" applyFont="1" applyBorder="1" applyAlignment="1">
      <alignment vertical="center" wrapText="1"/>
      <protection/>
    </xf>
    <xf numFmtId="0" fontId="3" fillId="0" borderId="0" xfId="64" applyFont="1" applyAlignment="1">
      <alignment horizontal="right"/>
      <protection/>
    </xf>
    <xf numFmtId="0" fontId="4" fillId="0" borderId="0" xfId="64" applyFont="1" applyAlignment="1">
      <alignment horizontal="center"/>
      <protection/>
    </xf>
    <xf numFmtId="0" fontId="2" fillId="0" borderId="20" xfId="64" applyFont="1" applyBorder="1" applyAlignment="1">
      <alignment horizontal="right"/>
      <protection/>
    </xf>
    <xf numFmtId="0" fontId="2" fillId="0" borderId="128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55" xfId="64" applyFont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129" xfId="64" applyFont="1" applyBorder="1" applyAlignment="1">
      <alignment horizontal="center" vertical="center"/>
      <protection/>
    </xf>
    <xf numFmtId="0" fontId="2" fillId="0" borderId="38" xfId="64" applyFont="1" applyBorder="1" applyAlignment="1">
      <alignment horizontal="center" vertical="center"/>
      <protection/>
    </xf>
    <xf numFmtId="0" fontId="2" fillId="0" borderId="111" xfId="64" applyFont="1" applyBorder="1" applyAlignment="1">
      <alignment horizontal="center" vertical="center"/>
      <protection/>
    </xf>
    <xf numFmtId="0" fontId="2" fillId="0" borderId="33" xfId="64" applyFont="1" applyBorder="1" applyAlignment="1">
      <alignment horizontal="center" vertical="center"/>
      <protection/>
    </xf>
    <xf numFmtId="0" fontId="5" fillId="0" borderId="36" xfId="64" applyFont="1" applyBorder="1" applyAlignment="1">
      <alignment horizontal="left"/>
      <protection/>
    </xf>
    <xf numFmtId="0" fontId="2" fillId="0" borderId="32" xfId="64" applyFont="1" applyBorder="1" applyAlignment="1">
      <alignment horizontal="left"/>
      <protection/>
    </xf>
    <xf numFmtId="0" fontId="0" fillId="0" borderId="38" xfId="0" applyBorder="1" applyAlignment="1">
      <alignment horizontal="left"/>
    </xf>
    <xf numFmtId="0" fontId="5" fillId="0" borderId="26" xfId="64" applyFont="1" applyBorder="1" applyAlignment="1">
      <alignment horizontal="left"/>
      <protection/>
    </xf>
    <xf numFmtId="0" fontId="21" fillId="0" borderId="117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26" xfId="64" applyFont="1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1" fillId="0" borderId="0" xfId="64" applyAlignment="1">
      <alignment horizontal="left"/>
      <protection/>
    </xf>
    <xf numFmtId="0" fontId="1" fillId="0" borderId="31" xfId="64" applyBorder="1" applyAlignment="1">
      <alignment horizontal="left"/>
      <protection/>
    </xf>
    <xf numFmtId="0" fontId="5" fillId="0" borderId="26" xfId="64" applyFont="1" applyBorder="1" applyAlignment="1">
      <alignment horizontal="left"/>
      <protection/>
    </xf>
    <xf numFmtId="0" fontId="2" fillId="0" borderId="30" xfId="64" applyFont="1" applyBorder="1" applyAlignment="1">
      <alignment horizontal="left"/>
      <protection/>
    </xf>
    <xf numFmtId="0" fontId="1" fillId="0" borderId="111" xfId="64" applyBorder="1" applyAlignment="1">
      <alignment horizontal="left"/>
      <protection/>
    </xf>
    <xf numFmtId="0" fontId="5" fillId="0" borderId="0" xfId="64" applyFont="1" applyBorder="1" applyAlignment="1">
      <alignment horizontal="left"/>
      <protection/>
    </xf>
    <xf numFmtId="0" fontId="5" fillId="0" borderId="31" xfId="64" applyFont="1" applyBorder="1" applyAlignment="1">
      <alignment horizontal="left"/>
      <protection/>
    </xf>
    <xf numFmtId="0" fontId="0" fillId="0" borderId="107" xfId="0" applyBorder="1" applyAlignment="1">
      <alignment horizontal="left"/>
    </xf>
    <xf numFmtId="0" fontId="0" fillId="0" borderId="97" xfId="0" applyBorder="1" applyAlignment="1">
      <alignment horizontal="left"/>
    </xf>
    <xf numFmtId="165" fontId="14" fillId="0" borderId="100" xfId="64" applyNumberFormat="1" applyFont="1" applyBorder="1" applyAlignment="1">
      <alignment horizontal="right"/>
      <protection/>
    </xf>
    <xf numFmtId="0" fontId="28" fillId="0" borderId="0" xfId="0" applyFont="1" applyAlignment="1">
      <alignment horizontal="right"/>
    </xf>
    <xf numFmtId="0" fontId="22" fillId="0" borderId="107" xfId="0" applyFont="1" applyBorder="1" applyAlignment="1">
      <alignment horizontal="left"/>
    </xf>
    <xf numFmtId="0" fontId="22" fillId="0" borderId="97" xfId="0" applyFont="1" applyBorder="1" applyAlignment="1">
      <alignment horizontal="left"/>
    </xf>
    <xf numFmtId="0" fontId="2" fillId="0" borderId="0" xfId="64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2" fillId="0" borderId="119" xfId="64" applyFont="1" applyBorder="1" applyAlignment="1">
      <alignment horizontal="center" vertical="center"/>
      <protection/>
    </xf>
    <xf numFmtId="0" fontId="2" fillId="0" borderId="26" xfId="64" applyFont="1" applyBorder="1" applyAlignment="1">
      <alignment horizontal="center" vertical="center"/>
      <protection/>
    </xf>
    <xf numFmtId="0" fontId="2" fillId="0" borderId="116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5" fillId="0" borderId="24" xfId="64" applyFont="1" applyBorder="1" applyAlignment="1">
      <alignment horizontal="left"/>
      <protection/>
    </xf>
    <xf numFmtId="0" fontId="2" fillId="0" borderId="24" xfId="64" applyFont="1" applyBorder="1" applyAlignment="1">
      <alignment horizontal="left"/>
      <protection/>
    </xf>
    <xf numFmtId="0" fontId="0" fillId="0" borderId="11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2" fillId="0" borderId="0" xfId="0" applyFont="1" applyAlignment="1">
      <alignment horizontal="left"/>
    </xf>
    <xf numFmtId="0" fontId="2" fillId="0" borderId="0" xfId="64" applyFont="1" applyAlignment="1">
      <alignment horizontal="left"/>
      <protection/>
    </xf>
    <xf numFmtId="0" fontId="2" fillId="0" borderId="47" xfId="64" applyFont="1" applyBorder="1" applyAlignment="1">
      <alignment horizontal="left"/>
      <protection/>
    </xf>
    <xf numFmtId="0" fontId="47" fillId="0" borderId="118" xfId="0" applyFont="1" applyBorder="1" applyAlignment="1">
      <alignment horizontal="left"/>
    </xf>
    <xf numFmtId="0" fontId="47" fillId="0" borderId="58" xfId="0" applyFont="1" applyBorder="1" applyAlignment="1">
      <alignment horizontal="left"/>
    </xf>
    <xf numFmtId="0" fontId="0" fillId="0" borderId="100" xfId="0" applyBorder="1" applyAlignment="1">
      <alignment horizontal="right"/>
    </xf>
    <xf numFmtId="1" fontId="26" fillId="0" borderId="0" xfId="64" applyNumberFormat="1" applyFont="1" applyBorder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31" xfId="0" applyFont="1" applyBorder="1" applyAlignment="1">
      <alignment horizontal="left"/>
    </xf>
    <xf numFmtId="0" fontId="13" fillId="0" borderId="41" xfId="65" applyFont="1" applyBorder="1" applyAlignment="1">
      <alignment horizontal="left"/>
      <protection/>
    </xf>
    <xf numFmtId="0" fontId="13" fillId="0" borderId="0" xfId="65" applyFont="1" applyBorder="1" applyAlignment="1">
      <alignment horizontal="left"/>
      <protection/>
    </xf>
    <xf numFmtId="0" fontId="13" fillId="0" borderId="31" xfId="65" applyFont="1" applyBorder="1" applyAlignment="1">
      <alignment horizontal="left"/>
      <protection/>
    </xf>
    <xf numFmtId="0" fontId="1" fillId="0" borderId="0" xfId="65" applyAlignment="1">
      <alignment/>
      <protection/>
    </xf>
    <xf numFmtId="0" fontId="13" fillId="0" borderId="47" xfId="65" applyFont="1" applyBorder="1" applyAlignment="1">
      <alignment horizontal="left"/>
      <protection/>
    </xf>
    <xf numFmtId="0" fontId="13" fillId="0" borderId="20" xfId="65" applyFont="1" applyBorder="1" applyAlignment="1">
      <alignment horizontal="left"/>
      <protection/>
    </xf>
    <xf numFmtId="0" fontId="13" fillId="0" borderId="52" xfId="65" applyFont="1" applyBorder="1" applyAlignment="1">
      <alignment horizontal="left"/>
      <protection/>
    </xf>
    <xf numFmtId="0" fontId="18" fillId="0" borderId="41" xfId="65" applyFont="1" applyBorder="1" applyAlignment="1">
      <alignment horizontal="left"/>
      <protection/>
    </xf>
    <xf numFmtId="0" fontId="18" fillId="0" borderId="0" xfId="65" applyFont="1" applyBorder="1" applyAlignment="1">
      <alignment horizontal="left"/>
      <protection/>
    </xf>
    <xf numFmtId="0" fontId="18" fillId="0" borderId="31" xfId="65" applyFont="1" applyBorder="1" applyAlignment="1">
      <alignment horizontal="left"/>
      <protection/>
    </xf>
    <xf numFmtId="0" fontId="29" fillId="0" borderId="41" xfId="65" applyFont="1" applyBorder="1" applyAlignment="1">
      <alignment horizontal="left"/>
      <protection/>
    </xf>
    <xf numFmtId="0" fontId="29" fillId="0" borderId="0" xfId="65" applyFont="1" applyBorder="1" applyAlignment="1">
      <alignment horizontal="left"/>
      <protection/>
    </xf>
    <xf numFmtId="0" fontId="29" fillId="0" borderId="31" xfId="65" applyFont="1" applyBorder="1" applyAlignment="1">
      <alignment horizontal="left"/>
      <protection/>
    </xf>
    <xf numFmtId="0" fontId="29" fillId="0" borderId="55" xfId="65" applyFont="1" applyBorder="1" applyAlignment="1">
      <alignment horizontal="left"/>
      <protection/>
    </xf>
    <xf numFmtId="0" fontId="29" fillId="0" borderId="23" xfId="65" applyFont="1" applyBorder="1" applyAlignment="1">
      <alignment horizontal="left"/>
      <protection/>
    </xf>
    <xf numFmtId="0" fontId="29" fillId="0" borderId="129" xfId="65" applyFont="1" applyBorder="1" applyAlignment="1">
      <alignment horizontal="left"/>
      <protection/>
    </xf>
    <xf numFmtId="0" fontId="23" fillId="0" borderId="55" xfId="65" applyFont="1" applyBorder="1" applyAlignment="1">
      <alignment horizontal="center" vertical="center" wrapText="1"/>
      <protection/>
    </xf>
    <xf numFmtId="0" fontId="23" fillId="0" borderId="23" xfId="65" applyFont="1" applyBorder="1" applyAlignment="1">
      <alignment horizontal="center" vertical="center" wrapText="1"/>
      <protection/>
    </xf>
    <xf numFmtId="0" fontId="23" fillId="0" borderId="129" xfId="65" applyFont="1" applyBorder="1" applyAlignment="1">
      <alignment horizontal="center" vertical="center" wrapText="1"/>
      <protection/>
    </xf>
    <xf numFmtId="0" fontId="23" fillId="0" borderId="38" xfId="65" applyFont="1" applyBorder="1" applyAlignment="1">
      <alignment horizontal="center" vertical="center" wrapText="1"/>
      <protection/>
    </xf>
    <xf numFmtId="0" fontId="23" fillId="0" borderId="111" xfId="65" applyFont="1" applyBorder="1" applyAlignment="1">
      <alignment horizontal="center" vertical="center" wrapText="1"/>
      <protection/>
    </xf>
    <xf numFmtId="0" fontId="23" fillId="0" borderId="33" xfId="65" applyFont="1" applyBorder="1" applyAlignment="1">
      <alignment horizontal="center" vertical="center" wrapText="1"/>
      <protection/>
    </xf>
    <xf numFmtId="0" fontId="29" fillId="0" borderId="114" xfId="65" applyFont="1" applyBorder="1" applyAlignment="1">
      <alignment horizontal="left"/>
      <protection/>
    </xf>
    <xf numFmtId="0" fontId="29" fillId="0" borderId="107" xfId="65" applyFont="1" applyBorder="1" applyAlignment="1">
      <alignment horizontal="left"/>
      <protection/>
    </xf>
    <xf numFmtId="0" fontId="29" fillId="0" borderId="97" xfId="65" applyFont="1" applyBorder="1" applyAlignment="1">
      <alignment horizontal="left"/>
      <protection/>
    </xf>
    <xf numFmtId="0" fontId="13" fillId="0" borderId="62" xfId="65" applyFont="1" applyBorder="1" applyAlignment="1">
      <alignment horizontal="center"/>
      <protection/>
    </xf>
    <xf numFmtId="0" fontId="13" fillId="0" borderId="54" xfId="65" applyFont="1" applyBorder="1" applyAlignment="1">
      <alignment horizontal="center" vertical="center" wrapText="1"/>
      <protection/>
    </xf>
    <xf numFmtId="0" fontId="13" fillId="0" borderId="54" xfId="65" applyFont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25" fillId="0" borderId="0" xfId="65" applyFont="1" applyAlignment="1">
      <alignment horizontal="right"/>
      <protection/>
    </xf>
    <xf numFmtId="0" fontId="13" fillId="0" borderId="0" xfId="65" applyFont="1" applyBorder="1" applyAlignment="1">
      <alignment horizontal="right"/>
      <protection/>
    </xf>
    <xf numFmtId="0" fontId="12" fillId="0" borderId="0" xfId="65" applyFont="1" applyAlignment="1">
      <alignment horizontal="center" wrapText="1"/>
      <protection/>
    </xf>
    <xf numFmtId="0" fontId="13" fillId="0" borderId="128" xfId="6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13" fillId="0" borderId="41" xfId="65" applyFont="1" applyBorder="1" applyAlignment="1">
      <alignment horizontal="center"/>
      <protection/>
    </xf>
    <xf numFmtId="0" fontId="13" fillId="0" borderId="0" xfId="65" applyFont="1" applyBorder="1" applyAlignment="1">
      <alignment horizontal="center"/>
      <protection/>
    </xf>
    <xf numFmtId="0" fontId="13" fillId="0" borderId="31" xfId="65" applyFont="1" applyBorder="1" applyAlignment="1">
      <alignment horizontal="center"/>
      <protection/>
    </xf>
    <xf numFmtId="0" fontId="13" fillId="0" borderId="20" xfId="65" applyFont="1" applyBorder="1" applyAlignment="1">
      <alignment horizontal="center"/>
      <protection/>
    </xf>
    <xf numFmtId="0" fontId="13" fillId="0" borderId="32" xfId="65" applyFont="1" applyBorder="1" applyAlignment="1">
      <alignment horizontal="left"/>
      <protection/>
    </xf>
    <xf numFmtId="0" fontId="13" fillId="0" borderId="50" xfId="65" applyFont="1" applyBorder="1" applyAlignment="1">
      <alignment horizontal="left"/>
      <protection/>
    </xf>
    <xf numFmtId="0" fontId="48" fillId="0" borderId="39" xfId="0" applyFont="1" applyBorder="1" applyAlignment="1">
      <alignment horizontal="center"/>
    </xf>
    <xf numFmtId="0" fontId="48" fillId="0" borderId="117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8" fillId="0" borderId="0" xfId="67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67" applyFont="1" applyAlignment="1">
      <alignment horizontal="center"/>
      <protection/>
    </xf>
    <xf numFmtId="0" fontId="0" fillId="0" borderId="0" xfId="0" applyAlignment="1">
      <alignment/>
    </xf>
    <xf numFmtId="0" fontId="1" fillId="0" borderId="111" xfId="67" applyBorder="1" applyAlignment="1">
      <alignment horizontal="right"/>
      <protection/>
    </xf>
    <xf numFmtId="0" fontId="26" fillId="0" borderId="0" xfId="69" applyFont="1" applyAlignment="1">
      <alignment horizontal="right"/>
      <protection/>
    </xf>
    <xf numFmtId="0" fontId="4" fillId="0" borderId="0" xfId="69" applyFont="1" applyAlignment="1">
      <alignment horizontal="center"/>
      <protection/>
    </xf>
    <xf numFmtId="0" fontId="1" fillId="0" borderId="20" xfId="69" applyBorder="1" applyAlignment="1">
      <alignment horizontal="right"/>
      <protection/>
    </xf>
    <xf numFmtId="0" fontId="2" fillId="0" borderId="119" xfId="69" applyFont="1" applyBorder="1" applyAlignment="1">
      <alignment horizontal="center"/>
      <protection/>
    </xf>
    <xf numFmtId="0" fontId="2" fillId="0" borderId="26" xfId="69" applyFont="1" applyBorder="1" applyAlignment="1">
      <alignment horizontal="center" vertical="center" wrapText="1"/>
      <protection/>
    </xf>
    <xf numFmtId="0" fontId="2" fillId="0" borderId="30" xfId="69" applyFont="1" applyBorder="1" applyAlignment="1">
      <alignment horizontal="center" vertical="center" wrapText="1"/>
      <protection/>
    </xf>
    <xf numFmtId="0" fontId="2" fillId="0" borderId="26" xfId="69" applyFont="1" applyBorder="1" applyAlignment="1">
      <alignment horizontal="center" vertical="center"/>
      <protection/>
    </xf>
    <xf numFmtId="0" fontId="2" fillId="0" borderId="30" xfId="69" applyFont="1" applyBorder="1" applyAlignment="1">
      <alignment horizontal="center" vertical="center"/>
      <protection/>
    </xf>
    <xf numFmtId="0" fontId="1" fillId="0" borderId="15" xfId="69" applyFont="1" applyBorder="1" applyAlignment="1">
      <alignment horizontal="center" wrapText="1"/>
      <protection/>
    </xf>
    <xf numFmtId="0" fontId="1" fillId="0" borderId="13" xfId="69" applyBorder="1" applyAlignment="1">
      <alignment horizontal="center"/>
      <protection/>
    </xf>
    <xf numFmtId="0" fontId="1" fillId="0" borderId="40" xfId="69" applyFont="1" applyBorder="1" applyAlignment="1">
      <alignment horizontal="center" wrapText="1"/>
      <protection/>
    </xf>
    <xf numFmtId="0" fontId="1" fillId="0" borderId="112" xfId="69" applyBorder="1" applyAlignment="1">
      <alignment horizontal="center"/>
      <protection/>
    </xf>
    <xf numFmtId="0" fontId="1" fillId="0" borderId="35" xfId="69" applyBorder="1" applyAlignment="1">
      <alignment horizontal="center"/>
      <protection/>
    </xf>
    <xf numFmtId="0" fontId="1" fillId="0" borderId="38" xfId="69" applyBorder="1" applyAlignment="1">
      <alignment horizontal="center"/>
      <protection/>
    </xf>
    <xf numFmtId="0" fontId="1" fillId="0" borderId="111" xfId="69" applyBorder="1" applyAlignment="1">
      <alignment horizontal="center"/>
      <protection/>
    </xf>
    <xf numFmtId="0" fontId="1" fillId="0" borderId="33" xfId="69" applyBorder="1" applyAlignment="1">
      <alignment horizontal="center"/>
      <protection/>
    </xf>
    <xf numFmtId="0" fontId="1" fillId="0" borderId="30" xfId="69" applyFont="1" applyBorder="1" applyAlignment="1">
      <alignment horizontal="center" wrapText="1"/>
      <protection/>
    </xf>
    <xf numFmtId="0" fontId="1" fillId="0" borderId="24" xfId="69" applyBorder="1" applyAlignment="1">
      <alignment horizontal="center"/>
      <protection/>
    </xf>
    <xf numFmtId="2" fontId="1" fillId="0" borderId="30" xfId="69" applyNumberFormat="1" applyFont="1" applyBorder="1" applyAlignment="1" quotePrefix="1">
      <alignment horizontal="right"/>
      <protection/>
    </xf>
    <xf numFmtId="2" fontId="1" fillId="0" borderId="24" xfId="69" applyNumberFormat="1" applyBorder="1" applyAlignment="1">
      <alignment horizontal="right"/>
      <protection/>
    </xf>
    <xf numFmtId="0" fontId="2" fillId="0" borderId="128" xfId="69" applyFont="1" applyBorder="1" applyAlignment="1">
      <alignment horizontal="center" vertical="center" wrapText="1"/>
      <protection/>
    </xf>
    <xf numFmtId="0" fontId="2" fillId="0" borderId="16" xfId="69" applyFont="1" applyBorder="1" applyAlignment="1">
      <alignment horizontal="center" vertical="center" wrapText="1"/>
      <protection/>
    </xf>
    <xf numFmtId="0" fontId="2" fillId="0" borderId="131" xfId="69" applyFont="1" applyBorder="1" applyAlignment="1">
      <alignment horizontal="center" vertical="center" wrapText="1"/>
      <protection/>
    </xf>
    <xf numFmtId="0" fontId="2" fillId="0" borderId="119" xfId="69" applyFont="1" applyBorder="1" applyAlignment="1">
      <alignment horizontal="center" vertical="center" wrapText="1"/>
      <protection/>
    </xf>
    <xf numFmtId="0" fontId="2" fillId="0" borderId="34" xfId="69" applyFont="1" applyBorder="1" applyAlignment="1">
      <alignment horizontal="center" vertical="center" wrapText="1"/>
      <protection/>
    </xf>
    <xf numFmtId="0" fontId="2" fillId="0" borderId="35" xfId="69" applyFont="1" applyBorder="1" applyAlignment="1">
      <alignment horizontal="center" vertical="center" wrapText="1"/>
      <protection/>
    </xf>
    <xf numFmtId="4" fontId="1" fillId="0" borderId="30" xfId="69" applyNumberFormat="1" applyFont="1" applyBorder="1" applyAlignment="1" quotePrefix="1">
      <alignment horizontal="right"/>
      <protection/>
    </xf>
    <xf numFmtId="4" fontId="1" fillId="0" borderId="24" xfId="69" applyNumberFormat="1" applyBorder="1" applyAlignment="1">
      <alignment horizontal="right"/>
      <protection/>
    </xf>
    <xf numFmtId="4" fontId="3" fillId="0" borderId="42" xfId="69" applyNumberFormat="1" applyFont="1" applyBorder="1" applyAlignment="1">
      <alignment horizontal="center"/>
      <protection/>
    </xf>
    <xf numFmtId="4" fontId="3" fillId="0" borderId="25" xfId="69" applyNumberFormat="1" applyFont="1" applyBorder="1" applyAlignment="1">
      <alignment horizontal="center"/>
      <protection/>
    </xf>
    <xf numFmtId="0" fontId="2" fillId="0" borderId="22" xfId="69" applyFont="1" applyBorder="1" applyAlignment="1">
      <alignment horizontal="center" vertical="center"/>
      <protection/>
    </xf>
    <xf numFmtId="0" fontId="2" fillId="0" borderId="42" xfId="69" applyFont="1" applyBorder="1" applyAlignment="1">
      <alignment horizontal="center" vertical="center"/>
      <protection/>
    </xf>
    <xf numFmtId="0" fontId="1" fillId="0" borderId="0" xfId="69" applyAlignment="1">
      <alignment horizontal="center"/>
      <protection/>
    </xf>
    <xf numFmtId="0" fontId="1" fillId="0" borderId="39" xfId="69" applyFont="1" applyBorder="1" applyAlignment="1" quotePrefix="1">
      <alignment horizontal="center" vertical="center" wrapText="1"/>
      <protection/>
    </xf>
    <xf numFmtId="0" fontId="0" fillId="0" borderId="1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22" xfId="69" applyFont="1" applyBorder="1" applyAlignment="1">
      <alignment horizontal="left"/>
      <protection/>
    </xf>
    <xf numFmtId="0" fontId="4" fillId="0" borderId="36" xfId="69" applyFont="1" applyBorder="1" applyAlignment="1">
      <alignment horizontal="left"/>
      <protection/>
    </xf>
    <xf numFmtId="0" fontId="1" fillId="0" borderId="34" xfId="69" applyFont="1" applyBorder="1" applyAlignment="1" quotePrefix="1">
      <alignment horizontal="center" wrapText="1"/>
      <protection/>
    </xf>
    <xf numFmtId="0" fontId="1" fillId="0" borderId="26" xfId="69" applyBorder="1" applyAlignment="1">
      <alignment horizontal="center"/>
      <protection/>
    </xf>
    <xf numFmtId="4" fontId="1" fillId="0" borderId="30" xfId="69" applyNumberFormat="1" applyFont="1" applyBorder="1" applyAlignment="1">
      <alignment horizontal="right"/>
      <protection/>
    </xf>
    <xf numFmtId="4" fontId="1" fillId="0" borderId="24" xfId="69" applyNumberFormat="1" applyFont="1" applyBorder="1" applyAlignment="1">
      <alignment horizontal="right"/>
      <protection/>
    </xf>
    <xf numFmtId="0" fontId="1" fillId="0" borderId="0" xfId="56" applyFont="1" applyAlignment="1">
      <alignment/>
      <protection/>
    </xf>
    <xf numFmtId="0" fontId="15" fillId="0" borderId="0" xfId="56" applyFont="1" applyAlignment="1">
      <alignment horizontal="left"/>
      <protection/>
    </xf>
    <xf numFmtId="0" fontId="1" fillId="0" borderId="0" xfId="56" applyFont="1" applyAlignment="1">
      <alignment horizontal="left"/>
      <protection/>
    </xf>
    <xf numFmtId="0" fontId="1" fillId="0" borderId="0" xfId="56" applyAlignment="1">
      <alignment/>
      <protection/>
    </xf>
    <xf numFmtId="0" fontId="4" fillId="0" borderId="0" xfId="56" applyFont="1" applyAlignment="1">
      <alignment horizontal="left" wrapText="1"/>
      <protection/>
    </xf>
    <xf numFmtId="0" fontId="4" fillId="0" borderId="0" xfId="56" applyFont="1" applyAlignment="1">
      <alignment horizontal="left"/>
      <protection/>
    </xf>
    <xf numFmtId="0" fontId="8" fillId="0" borderId="0" xfId="56" applyFont="1" applyAlignment="1">
      <alignment/>
      <protection/>
    </xf>
    <xf numFmtId="0" fontId="15" fillId="0" borderId="0" xfId="56" applyFont="1" applyAlignment="1">
      <alignment horizontal="left" wrapText="1"/>
      <protection/>
    </xf>
    <xf numFmtId="0" fontId="1" fillId="0" borderId="0" xfId="56" applyFont="1" applyAlignment="1">
      <alignment horizontal="left"/>
      <protection/>
    </xf>
    <xf numFmtId="0" fontId="1" fillId="0" borderId="0" xfId="56" applyFont="1" applyAlignment="1">
      <alignment horizontal="left"/>
      <protection/>
    </xf>
    <xf numFmtId="0" fontId="8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15" fillId="0" borderId="0" xfId="56" applyFont="1" applyAlignment="1">
      <alignment horizontal="left"/>
      <protection/>
    </xf>
    <xf numFmtId="0" fontId="4" fillId="0" borderId="0" xfId="56" applyFont="1" applyAlignment="1" quotePrefix="1">
      <alignment horizontal="left" wrapText="1"/>
      <protection/>
    </xf>
    <xf numFmtId="0" fontId="0" fillId="0" borderId="0" xfId="0" applyAlignment="1" quotePrefix="1">
      <alignment horizontal="left" wrapText="1"/>
    </xf>
    <xf numFmtId="0" fontId="1" fillId="0" borderId="0" xfId="56" applyFont="1" applyAlignment="1" quotePrefix="1">
      <alignment horizontal="left" wrapText="1"/>
      <protection/>
    </xf>
    <xf numFmtId="0" fontId="4" fillId="0" borderId="0" xfId="56" applyFont="1" applyAlignment="1">
      <alignment/>
      <protection/>
    </xf>
    <xf numFmtId="0" fontId="4" fillId="0" borderId="0" xfId="56" applyFont="1" applyAlignment="1">
      <alignment/>
      <protection/>
    </xf>
    <xf numFmtId="0" fontId="21" fillId="0" borderId="0" xfId="0" applyFont="1" applyAlignment="1">
      <alignment/>
    </xf>
    <xf numFmtId="0" fontId="49" fillId="0" borderId="30" xfId="68" applyFont="1" applyBorder="1" applyAlignment="1">
      <alignment horizontal="center" vertical="center" wrapText="1"/>
      <protection/>
    </xf>
    <xf numFmtId="0" fontId="59" fillId="0" borderId="32" xfId="68" applyFont="1" applyBorder="1" applyAlignment="1">
      <alignment horizontal="center" vertical="center" wrapText="1"/>
      <protection/>
    </xf>
    <xf numFmtId="0" fontId="49" fillId="0" borderId="32" xfId="68" applyFont="1" applyBorder="1" applyAlignment="1">
      <alignment horizontal="center" vertical="center" wrapText="1"/>
      <protection/>
    </xf>
    <xf numFmtId="0" fontId="49" fillId="0" borderId="30" xfId="68" applyFont="1" applyBorder="1" applyAlignment="1">
      <alignment horizontal="center" vertical="center"/>
      <protection/>
    </xf>
    <xf numFmtId="0" fontId="49" fillId="0" borderId="32" xfId="68" applyFont="1" applyBorder="1" applyAlignment="1">
      <alignment horizontal="center" vertical="center"/>
      <protection/>
    </xf>
    <xf numFmtId="0" fontId="49" fillId="0" borderId="42" xfId="68" applyFont="1" applyBorder="1" applyAlignment="1">
      <alignment horizontal="center" vertical="center" wrapText="1"/>
      <protection/>
    </xf>
    <xf numFmtId="0" fontId="49" fillId="0" borderId="27" xfId="68" applyFont="1" applyBorder="1" applyAlignment="1">
      <alignment horizontal="center" vertical="center" wrapText="1"/>
      <protection/>
    </xf>
    <xf numFmtId="0" fontId="8" fillId="0" borderId="0" xfId="68" applyFont="1" applyAlignment="1">
      <alignment horizontal="right"/>
      <protection/>
    </xf>
    <xf numFmtId="0" fontId="4" fillId="0" borderId="0" xfId="68" applyFont="1" applyAlignment="1">
      <alignment horizontal="center"/>
      <protection/>
    </xf>
    <xf numFmtId="0" fontId="2" fillId="0" borderId="128" xfId="68" applyFont="1" applyBorder="1" applyAlignment="1">
      <alignment horizontal="center" vertical="center" wrapText="1"/>
      <protection/>
    </xf>
    <xf numFmtId="0" fontId="2" fillId="0" borderId="16" xfId="68" applyFont="1" applyBorder="1" applyAlignment="1">
      <alignment horizontal="center" vertical="center" wrapText="1"/>
      <protection/>
    </xf>
    <xf numFmtId="0" fontId="1" fillId="0" borderId="55" xfId="68" applyBorder="1" applyAlignment="1">
      <alignment horizontal="center" vertical="center"/>
      <protection/>
    </xf>
    <xf numFmtId="0" fontId="1" fillId="0" borderId="129" xfId="68" applyBorder="1" applyAlignment="1">
      <alignment horizontal="center" vertical="center"/>
      <protection/>
    </xf>
    <xf numFmtId="0" fontId="1" fillId="0" borderId="38" xfId="68" applyBorder="1" applyAlignment="1">
      <alignment horizontal="center" vertical="center"/>
      <protection/>
    </xf>
    <xf numFmtId="0" fontId="1" fillId="0" borderId="33" xfId="68" applyBorder="1" applyAlignment="1">
      <alignment horizontal="center" vertical="center"/>
      <protection/>
    </xf>
    <xf numFmtId="0" fontId="1" fillId="0" borderId="55" xfId="68" applyFont="1" applyBorder="1" applyAlignment="1">
      <alignment horizontal="center" vertical="center"/>
      <protection/>
    </xf>
    <xf numFmtId="0" fontId="1" fillId="0" borderId="23" xfId="68" applyFont="1" applyBorder="1" applyAlignment="1">
      <alignment horizontal="center" vertical="center"/>
      <protection/>
    </xf>
    <xf numFmtId="0" fontId="1" fillId="0" borderId="132" xfId="68" applyFont="1" applyBorder="1" applyAlignment="1">
      <alignment horizontal="center" vertical="center"/>
      <protection/>
    </xf>
    <xf numFmtId="0" fontId="1" fillId="0" borderId="38" xfId="68" applyFont="1" applyBorder="1" applyAlignment="1">
      <alignment horizontal="center" vertical="center"/>
      <protection/>
    </xf>
    <xf numFmtId="0" fontId="1" fillId="0" borderId="111" xfId="68" applyFont="1" applyBorder="1" applyAlignment="1">
      <alignment horizontal="center" vertical="center"/>
      <protection/>
    </xf>
    <xf numFmtId="0" fontId="1" fillId="0" borderId="133" xfId="68" applyFont="1" applyBorder="1" applyAlignment="1">
      <alignment horizontal="center" vertical="center"/>
      <protection/>
    </xf>
    <xf numFmtId="0" fontId="7" fillId="0" borderId="54" xfId="66" applyFont="1" applyBorder="1" applyAlignment="1">
      <alignment horizontal="center" vertical="center" wrapText="1"/>
      <protection/>
    </xf>
    <xf numFmtId="0" fontId="7" fillId="0" borderId="32" xfId="66" applyFont="1" applyBorder="1" applyAlignment="1">
      <alignment horizontal="center" vertical="center" wrapText="1"/>
      <protection/>
    </xf>
    <xf numFmtId="0" fontId="7" fillId="0" borderId="24" xfId="66" applyFont="1" applyBorder="1" applyAlignment="1">
      <alignment horizontal="center" vertical="center" wrapText="1"/>
      <protection/>
    </xf>
    <xf numFmtId="0" fontId="2" fillId="0" borderId="56" xfId="66" applyFont="1" applyBorder="1" applyAlignment="1">
      <alignment horizontal="center" vertical="center" wrapText="1"/>
      <protection/>
    </xf>
    <xf numFmtId="0" fontId="2" fillId="0" borderId="27" xfId="66" applyFont="1" applyBorder="1" applyAlignment="1">
      <alignment horizontal="center" vertical="center" wrapText="1"/>
      <protection/>
    </xf>
    <xf numFmtId="0" fontId="2" fillId="0" borderId="25" xfId="66" applyFont="1" applyBorder="1" applyAlignment="1">
      <alignment horizontal="center" vertical="center" wrapText="1"/>
      <protection/>
    </xf>
    <xf numFmtId="0" fontId="2" fillId="0" borderId="128" xfId="66" applyFont="1" applyBorder="1" applyAlignment="1">
      <alignment horizontal="center" vertical="center" wrapText="1"/>
      <protection/>
    </xf>
    <xf numFmtId="0" fontId="2" fillId="0" borderId="16" xfId="66" applyFont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center" vertical="center" wrapText="1"/>
      <protection/>
    </xf>
    <xf numFmtId="0" fontId="2" fillId="0" borderId="54" xfId="66" applyFont="1" applyBorder="1" applyAlignment="1">
      <alignment horizontal="center" vertical="center" wrapText="1"/>
      <protection/>
    </xf>
    <xf numFmtId="0" fontId="2" fillId="0" borderId="32" xfId="66" applyFont="1" applyBorder="1" applyAlignment="1">
      <alignment horizontal="center" vertical="center" wrapText="1"/>
      <protection/>
    </xf>
    <xf numFmtId="0" fontId="2" fillId="0" borderId="24" xfId="66" applyFont="1" applyBorder="1" applyAlignment="1">
      <alignment horizontal="center" vertical="center" wrapText="1"/>
      <protection/>
    </xf>
    <xf numFmtId="0" fontId="8" fillId="0" borderId="0" xfId="66" applyFont="1" applyAlignment="1">
      <alignment horizontal="right"/>
      <protection/>
    </xf>
    <xf numFmtId="0" fontId="2" fillId="0" borderId="20" xfId="66" applyFont="1" applyBorder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0" fontId="2" fillId="0" borderId="20" xfId="66" applyFont="1" applyBorder="1" applyAlignment="1">
      <alignment horizontal="right"/>
      <protection/>
    </xf>
    <xf numFmtId="0" fontId="13" fillId="0" borderId="116" xfId="65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3" fillId="0" borderId="119" xfId="65" applyFont="1" applyBorder="1" applyAlignment="1">
      <alignment horizontal="center" vertical="center" wrapText="1"/>
      <protection/>
    </xf>
    <xf numFmtId="0" fontId="13" fillId="0" borderId="26" xfId="65" applyFont="1" applyBorder="1" applyAlignment="1">
      <alignment horizontal="center" vertical="center" wrapText="1"/>
      <protection/>
    </xf>
    <xf numFmtId="0" fontId="60" fillId="0" borderId="36" xfId="0" applyFont="1" applyBorder="1" applyAlignment="1">
      <alignment/>
    </xf>
    <xf numFmtId="0" fontId="2" fillId="0" borderId="49" xfId="71" applyFont="1" applyBorder="1" applyAlignment="1">
      <alignment horizontal="center" vertical="center" wrapText="1"/>
      <protection/>
    </xf>
    <xf numFmtId="0" fontId="2" fillId="0" borderId="22" xfId="71" applyFont="1" applyBorder="1" applyAlignment="1">
      <alignment horizontal="center" vertical="center" wrapText="1"/>
      <protection/>
    </xf>
    <xf numFmtId="0" fontId="13" fillId="0" borderId="26" xfId="65" applyFont="1" applyBorder="1" applyAlignment="1">
      <alignment horizontal="center"/>
      <protection/>
    </xf>
    <xf numFmtId="0" fontId="84" fillId="0" borderId="26" xfId="65" applyFont="1" applyBorder="1" applyAlignment="1">
      <alignment horizontal="left"/>
      <protection/>
    </xf>
    <xf numFmtId="0" fontId="22" fillId="0" borderId="0" xfId="0" applyFont="1" applyAlignment="1">
      <alignment/>
    </xf>
    <xf numFmtId="0" fontId="22" fillId="0" borderId="104" xfId="0" applyFont="1" applyBorder="1" applyAlignment="1">
      <alignment/>
    </xf>
    <xf numFmtId="0" fontId="0" fillId="0" borderId="0" xfId="0" applyBorder="1" applyAlignment="1">
      <alignment/>
    </xf>
    <xf numFmtId="3" fontId="21" fillId="0" borderId="41" xfId="0" applyNumberFormat="1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72" fillId="0" borderId="104" xfId="0" applyFont="1" applyBorder="1" applyAlignment="1">
      <alignment/>
    </xf>
    <xf numFmtId="0" fontId="72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1" fillId="0" borderId="105" xfId="0" applyFont="1" applyFill="1" applyBorder="1" applyAlignment="1">
      <alignment horizontal="center"/>
    </xf>
    <xf numFmtId="0" fontId="22" fillId="0" borderId="106" xfId="0" applyFont="1" applyBorder="1" applyAlignment="1">
      <alignment/>
    </xf>
    <xf numFmtId="0" fontId="22" fillId="0" borderId="108" xfId="0" applyFont="1" applyBorder="1" applyAlignment="1">
      <alignment/>
    </xf>
    <xf numFmtId="0" fontId="22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05" xfId="0" applyNumberFormat="1" applyFont="1" applyFill="1" applyBorder="1" applyAlignment="1">
      <alignment horizontal="center"/>
    </xf>
    <xf numFmtId="0" fontId="0" fillId="0" borderId="105" xfId="0" applyBorder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21" fillId="0" borderId="107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6" xfId="0" applyFont="1" applyBorder="1" applyAlignment="1">
      <alignment/>
    </xf>
    <xf numFmtId="0" fontId="21" fillId="0" borderId="108" xfId="0" applyFont="1" applyBorder="1" applyAlignment="1">
      <alignment/>
    </xf>
    <xf numFmtId="0" fontId="22" fillId="0" borderId="6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00" xfId="0" applyFont="1" applyBorder="1" applyAlignment="1">
      <alignment/>
    </xf>
    <xf numFmtId="0" fontId="22" fillId="0" borderId="100" xfId="0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8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0" borderId="88" xfId="0" applyFont="1" applyBorder="1" applyAlignment="1">
      <alignment/>
    </xf>
    <xf numFmtId="0" fontId="22" fillId="0" borderId="99" xfId="0" applyFont="1" applyBorder="1" applyAlignment="1">
      <alignment/>
    </xf>
    <xf numFmtId="0" fontId="22" fillId="0" borderId="103" xfId="0" applyFont="1" applyBorder="1" applyAlignment="1">
      <alignment/>
    </xf>
    <xf numFmtId="0" fontId="22" fillId="0" borderId="134" xfId="0" applyFont="1" applyBorder="1" applyAlignment="1">
      <alignment/>
    </xf>
    <xf numFmtId="0" fontId="0" fillId="0" borderId="32" xfId="0" applyBorder="1" applyAlignment="1">
      <alignment/>
    </xf>
    <xf numFmtId="0" fontId="0" fillId="0" borderId="100" xfId="0" applyBorder="1" applyAlignment="1">
      <alignment/>
    </xf>
    <xf numFmtId="3" fontId="21" fillId="0" borderId="114" xfId="0" applyNumberFormat="1" applyFont="1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83" fillId="24" borderId="26" xfId="61" applyFont="1" applyFill="1" applyBorder="1" applyAlignment="1">
      <alignment horizontal="center" vertical="top" wrapText="1"/>
      <protection/>
    </xf>
    <xf numFmtId="0" fontId="83" fillId="24" borderId="30" xfId="61" applyFont="1" applyFill="1" applyBorder="1" applyAlignment="1">
      <alignment horizontal="center" vertical="top" wrapText="1"/>
      <protection/>
    </xf>
    <xf numFmtId="0" fontId="1" fillId="0" borderId="32" xfId="61" applyBorder="1" applyAlignment="1">
      <alignment horizontal="center" vertical="top" wrapText="1"/>
      <protection/>
    </xf>
    <xf numFmtId="0" fontId="1" fillId="0" borderId="24" xfId="61" applyBorder="1" applyAlignment="1">
      <alignment horizontal="center" vertical="top" wrapText="1"/>
      <protection/>
    </xf>
    <xf numFmtId="0" fontId="60" fillId="0" borderId="0" xfId="61" applyFont="1" applyAlignment="1">
      <alignment horizontal="right"/>
      <protection/>
    </xf>
    <xf numFmtId="0" fontId="60" fillId="0" borderId="0" xfId="61" applyFont="1" applyBorder="1" applyAlignment="1">
      <alignment horizontal="center"/>
      <protection/>
    </xf>
    <xf numFmtId="0" fontId="60" fillId="0" borderId="0" xfId="61" applyFont="1" applyBorder="1">
      <alignment/>
      <protection/>
    </xf>
    <xf numFmtId="0" fontId="83" fillId="24" borderId="26" xfId="61" applyFont="1" applyFill="1" applyBorder="1" applyAlignment="1">
      <alignment vertical="center" textRotation="90" wrapText="1"/>
      <protection/>
    </xf>
    <xf numFmtId="0" fontId="83" fillId="24" borderId="32" xfId="61" applyFont="1" applyFill="1" applyBorder="1" applyAlignment="1">
      <alignment horizontal="center" vertical="top" wrapText="1"/>
      <protection/>
    </xf>
    <xf numFmtId="0" fontId="83" fillId="24" borderId="24" xfId="61" applyFont="1" applyFill="1" applyBorder="1" applyAlignment="1">
      <alignment horizontal="center" vertical="top" wrapText="1"/>
      <protection/>
    </xf>
    <xf numFmtId="3" fontId="22" fillId="0" borderId="104" xfId="0" applyNumberFormat="1" applyFont="1" applyBorder="1" applyAlignment="1">
      <alignment/>
    </xf>
    <xf numFmtId="0" fontId="22" fillId="0" borderId="105" xfId="0" applyFont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3" fontId="81" fillId="0" borderId="104" xfId="0" applyNumberFormat="1" applyFont="1" applyBorder="1" applyAlignment="1">
      <alignment/>
    </xf>
    <xf numFmtId="0" fontId="81" fillId="0" borderId="105" xfId="0" applyFont="1" applyBorder="1" applyAlignment="1">
      <alignment/>
    </xf>
    <xf numFmtId="3" fontId="20" fillId="0" borderId="104" xfId="0" applyNumberFormat="1" applyFont="1" applyBorder="1" applyAlignment="1">
      <alignment/>
    </xf>
    <xf numFmtId="0" fontId="20" fillId="0" borderId="105" xfId="0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105" xfId="0" applyNumberFormat="1" applyFont="1" applyBorder="1" applyAlignment="1">
      <alignment/>
    </xf>
    <xf numFmtId="0" fontId="81" fillId="0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21" fillId="0" borderId="106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34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81" fillId="0" borderId="32" xfId="0" applyFont="1" applyBorder="1" applyAlignment="1">
      <alignment/>
    </xf>
    <xf numFmtId="0" fontId="81" fillId="0" borderId="89" xfId="0" applyFont="1" applyBorder="1" applyAlignment="1">
      <alignment/>
    </xf>
    <xf numFmtId="0" fontId="21" fillId="0" borderId="66" xfId="0" applyFont="1" applyBorder="1" applyAlignment="1">
      <alignment/>
    </xf>
    <xf numFmtId="0" fontId="21" fillId="0" borderId="114" xfId="0" applyFont="1" applyBorder="1" applyAlignment="1">
      <alignment/>
    </xf>
    <xf numFmtId="0" fontId="0" fillId="0" borderId="103" xfId="0" applyBorder="1" applyAlignment="1">
      <alignment/>
    </xf>
    <xf numFmtId="0" fontId="0" fillId="0" borderId="134" xfId="0" applyBorder="1" applyAlignment="1">
      <alignment/>
    </xf>
    <xf numFmtId="0" fontId="0" fillId="0" borderId="114" xfId="0" applyBorder="1" applyAlignment="1">
      <alignment/>
    </xf>
    <xf numFmtId="0" fontId="24" fillId="0" borderId="32" xfId="0" applyFont="1" applyBorder="1" applyAlignment="1">
      <alignment/>
    </xf>
    <xf numFmtId="0" fontId="24" fillId="0" borderId="89" xfId="0" applyFont="1" applyBorder="1" applyAlignment="1">
      <alignment/>
    </xf>
    <xf numFmtId="3" fontId="82" fillId="0" borderId="0" xfId="0" applyNumberFormat="1" applyFont="1" applyBorder="1" applyAlignment="1">
      <alignment/>
    </xf>
    <xf numFmtId="3" fontId="82" fillId="0" borderId="105" xfId="0" applyNumberFormat="1" applyFont="1" applyBorder="1" applyAlignment="1">
      <alignment/>
    </xf>
    <xf numFmtId="3" fontId="82" fillId="0" borderId="4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81" fillId="0" borderId="89" xfId="0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105" xfId="0" applyNumberFormat="1" applyBorder="1" applyAlignment="1">
      <alignment/>
    </xf>
    <xf numFmtId="0" fontId="24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82" fillId="0" borderId="32" xfId="0" applyFont="1" applyFill="1" applyBorder="1" applyAlignment="1">
      <alignment/>
    </xf>
    <xf numFmtId="0" fontId="21" fillId="0" borderId="66" xfId="0" applyFont="1" applyFill="1" applyBorder="1" applyAlignment="1">
      <alignment/>
    </xf>
    <xf numFmtId="3" fontId="0" fillId="0" borderId="114" xfId="0" applyNumberFormat="1" applyBorder="1" applyAlignment="1">
      <alignment/>
    </xf>
    <xf numFmtId="3" fontId="0" fillId="0" borderId="134" xfId="0" applyNumberFormat="1" applyBorder="1" applyAlignment="1">
      <alignment/>
    </xf>
    <xf numFmtId="0" fontId="24" fillId="0" borderId="108" xfId="0" applyFont="1" applyBorder="1" applyAlignment="1">
      <alignment horizontal="right"/>
    </xf>
    <xf numFmtId="3" fontId="80" fillId="0" borderId="41" xfId="0" applyNumberFormat="1" applyFont="1" applyBorder="1" applyAlignment="1">
      <alignment/>
    </xf>
    <xf numFmtId="3" fontId="80" fillId="0" borderId="105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105" xfId="0" applyNumberFormat="1" applyFont="1" applyBorder="1" applyAlignment="1">
      <alignment/>
    </xf>
    <xf numFmtId="3" fontId="82" fillId="0" borderId="41" xfId="0" applyNumberFormat="1" applyFont="1" applyFill="1" applyBorder="1" applyAlignment="1">
      <alignment/>
    </xf>
    <xf numFmtId="3" fontId="82" fillId="0" borderId="105" xfId="0" applyNumberFormat="1" applyFont="1" applyFill="1" applyBorder="1" applyAlignment="1">
      <alignment/>
    </xf>
    <xf numFmtId="0" fontId="0" fillId="0" borderId="41" xfId="0" applyBorder="1" applyAlignment="1">
      <alignment/>
    </xf>
    <xf numFmtId="3" fontId="0" fillId="0" borderId="104" xfId="0" applyNumberFormat="1" applyBorder="1" applyAlignment="1">
      <alignment/>
    </xf>
    <xf numFmtId="3" fontId="81" fillId="0" borderId="105" xfId="0" applyNumberFormat="1" applyFont="1" applyBorder="1" applyAlignment="1">
      <alignment/>
    </xf>
    <xf numFmtId="0" fontId="0" fillId="0" borderId="114" xfId="0" applyFill="1" applyBorder="1" applyAlignment="1">
      <alignment/>
    </xf>
    <xf numFmtId="0" fontId="0" fillId="0" borderId="107" xfId="0" applyBorder="1" applyAlignment="1">
      <alignment/>
    </xf>
    <xf numFmtId="0" fontId="0" fillId="0" borderId="97" xfId="0" applyBorder="1" applyAlignment="1">
      <alignment/>
    </xf>
    <xf numFmtId="0" fontId="0" fillId="0" borderId="101" xfId="0" applyFill="1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3" fontId="81" fillId="0" borderId="106" xfId="0" applyNumberFormat="1" applyFont="1" applyBorder="1" applyAlignment="1">
      <alignment/>
    </xf>
    <xf numFmtId="0" fontId="81" fillId="0" borderId="110" xfId="0" applyFont="1" applyBorder="1" applyAlignment="1">
      <alignment/>
    </xf>
    <xf numFmtId="3" fontId="20" fillId="0" borderId="103" xfId="0" applyNumberFormat="1" applyFont="1" applyBorder="1" applyAlignment="1">
      <alignment/>
    </xf>
    <xf numFmtId="0" fontId="20" fillId="0" borderId="134" xfId="0" applyFont="1" applyBorder="1" applyAlignment="1">
      <alignment/>
    </xf>
    <xf numFmtId="0" fontId="81" fillId="0" borderId="108" xfId="0" applyFont="1" applyBorder="1" applyAlignment="1">
      <alignment horizontal="right"/>
    </xf>
    <xf numFmtId="0" fontId="0" fillId="0" borderId="107" xfId="0" applyBorder="1" applyAlignment="1">
      <alignment horizontal="center"/>
    </xf>
    <xf numFmtId="0" fontId="64" fillId="0" borderId="135" xfId="70" applyFont="1" applyFill="1" applyBorder="1" applyAlignment="1">
      <alignment horizontal="center" vertical="center"/>
      <protection/>
    </xf>
    <xf numFmtId="0" fontId="64" fillId="0" borderId="136" xfId="70" applyFont="1" applyFill="1" applyBorder="1" applyAlignment="1">
      <alignment horizontal="center" vertical="center"/>
      <protection/>
    </xf>
    <xf numFmtId="0" fontId="64" fillId="0" borderId="137" xfId="70" applyFont="1" applyFill="1" applyBorder="1" applyAlignment="1">
      <alignment horizontal="center" vertical="center"/>
      <protection/>
    </xf>
    <xf numFmtId="0" fontId="64" fillId="0" borderId="138" xfId="70" applyFont="1" applyFill="1" applyBorder="1" applyAlignment="1">
      <alignment horizontal="center" vertical="center"/>
      <protection/>
    </xf>
    <xf numFmtId="0" fontId="64" fillId="0" borderId="0" xfId="70" applyFont="1" applyFill="1" applyAlignment="1">
      <alignment horizontal="center" wrapText="1"/>
      <protection/>
    </xf>
    <xf numFmtId="0" fontId="64" fillId="0" borderId="0" xfId="70" applyFont="1" applyFill="1" applyAlignment="1">
      <alignment horizontal="center"/>
      <protection/>
    </xf>
    <xf numFmtId="0" fontId="62" fillId="0" borderId="0" xfId="70" applyFont="1" applyFill="1" applyAlignment="1" applyProtection="1">
      <alignment horizontal="center" vertical="center"/>
      <protection locked="0"/>
    </xf>
    <xf numFmtId="0" fontId="64" fillId="0" borderId="0" xfId="70" applyFont="1" applyFill="1" applyAlignment="1" applyProtection="1">
      <alignment horizontal="center" vertical="center"/>
      <protection locked="0"/>
    </xf>
    <xf numFmtId="0" fontId="66" fillId="0" borderId="0" xfId="70" applyFont="1" applyFill="1" applyBorder="1" applyAlignment="1">
      <alignment horizontal="right"/>
      <protection/>
    </xf>
    <xf numFmtId="0" fontId="62" fillId="0" borderId="0" xfId="70" applyFont="1" applyFill="1" applyAlignment="1" applyProtection="1">
      <alignment horizontal="center"/>
      <protection locked="0"/>
    </xf>
    <xf numFmtId="0" fontId="64" fillId="0" borderId="0" xfId="70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21" fillId="0" borderId="66" xfId="0" applyFont="1" applyBorder="1" applyAlignment="1">
      <alignment horizontal="center" vertical="center" wrapText="1"/>
    </xf>
    <xf numFmtId="0" fontId="21" fillId="0" borderId="100" xfId="0" applyFont="1" applyBorder="1" applyAlignment="1">
      <alignment horizontal="center" vertical="center" wrapText="1"/>
    </xf>
    <xf numFmtId="0" fontId="22" fillId="0" borderId="41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114" xfId="0" applyFont="1" applyBorder="1" applyAlignment="1">
      <alignment/>
    </xf>
    <xf numFmtId="0" fontId="22" fillId="0" borderId="107" xfId="0" applyFont="1" applyBorder="1" applyAlignment="1">
      <alignment/>
    </xf>
    <xf numFmtId="0" fontId="22" fillId="0" borderId="97" xfId="0" applyFont="1" applyBorder="1" applyAlignment="1">
      <alignment/>
    </xf>
    <xf numFmtId="0" fontId="22" fillId="0" borderId="41" xfId="0" applyFont="1" applyBorder="1" applyAlignment="1" quotePrefix="1">
      <alignment/>
    </xf>
    <xf numFmtId="0" fontId="72" fillId="0" borderId="103" xfId="0" applyFont="1" applyBorder="1" applyAlignment="1">
      <alignment horizontal="center" wrapText="1"/>
    </xf>
    <xf numFmtId="0" fontId="72" fillId="0" borderId="106" xfId="0" applyFont="1" applyBorder="1" applyAlignment="1">
      <alignment horizontal="center" wrapText="1"/>
    </xf>
    <xf numFmtId="0" fontId="21" fillId="0" borderId="97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2" fillId="0" borderId="101" xfId="0" applyFont="1" applyBorder="1" applyAlignment="1">
      <alignment/>
    </xf>
    <xf numFmtId="0" fontId="22" fillId="0" borderId="109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74" fillId="0" borderId="0" xfId="72" applyFont="1" applyFill="1" applyAlignment="1" applyProtection="1">
      <alignment horizontal="center" vertical="top" wrapText="1"/>
      <protection locked="0"/>
    </xf>
    <xf numFmtId="0" fontId="73" fillId="0" borderId="0" xfId="72" applyFont="1" applyFill="1" applyAlignment="1">
      <alignment horizontal="right"/>
      <protection/>
    </xf>
    <xf numFmtId="0" fontId="4" fillId="0" borderId="0" xfId="72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9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1szm" xfId="56"/>
    <cellStyle name="Normál_1aszm" xfId="57"/>
    <cellStyle name="Normál_1bszm" xfId="58"/>
    <cellStyle name="Normál_1cszm" xfId="59"/>
    <cellStyle name="Normál_1dszm" xfId="60"/>
    <cellStyle name="Normál_2012. évi adósságkeletkeztetés 2" xfId="61"/>
    <cellStyle name="Normál_2aszm" xfId="62"/>
    <cellStyle name="Normál_2bszm" xfId="63"/>
    <cellStyle name="Normál_3aszm" xfId="64"/>
    <cellStyle name="Normál_3cszm" xfId="65"/>
    <cellStyle name="Normál_4szm" xfId="66"/>
    <cellStyle name="Normál_7szm" xfId="67"/>
    <cellStyle name="Normál_8szm" xfId="68"/>
    <cellStyle name="Normál_9szm" xfId="69"/>
    <cellStyle name="Normál_minta" xfId="70"/>
    <cellStyle name="Normál_Munkafüzet2" xfId="71"/>
    <cellStyle name="Normál_ZARSZREND11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75390625" style="21" customWidth="1"/>
    <col min="2" max="3" width="9.125" style="21" customWidth="1"/>
    <col min="4" max="4" width="12.875" style="21" customWidth="1"/>
    <col min="5" max="5" width="10.75390625" style="21" customWidth="1"/>
    <col min="6" max="6" width="12.625" style="21" customWidth="1"/>
    <col min="7" max="8" width="12.125" style="395" customWidth="1"/>
    <col min="9" max="9" width="12.375" style="21" customWidth="1"/>
    <col min="10" max="10" width="9.625" style="21" customWidth="1"/>
  </cols>
  <sheetData>
    <row r="1" spans="6:10" ht="15">
      <c r="F1" s="995" t="s">
        <v>359</v>
      </c>
      <c r="G1" s="995"/>
      <c r="H1" s="995"/>
      <c r="I1" s="995"/>
      <c r="J1" s="995"/>
    </row>
    <row r="2" spans="1:10" ht="12.75">
      <c r="A2" s="996" t="s">
        <v>204</v>
      </c>
      <c r="B2" s="996"/>
      <c r="C2" s="996"/>
      <c r="D2" s="996"/>
      <c r="E2" s="996"/>
      <c r="F2" s="996"/>
      <c r="G2" s="996"/>
      <c r="H2" s="996"/>
      <c r="I2" s="996"/>
      <c r="J2" s="996"/>
    </row>
    <row r="3" spans="1:10" ht="17.25" customHeight="1">
      <c r="A3" s="998" t="s">
        <v>20</v>
      </c>
      <c r="B3" s="998"/>
      <c r="C3" s="998"/>
      <c r="D3" s="998"/>
      <c r="E3" s="998"/>
      <c r="F3" s="998"/>
      <c r="G3" s="998"/>
      <c r="H3" s="998"/>
      <c r="I3" s="998"/>
      <c r="J3" s="998"/>
    </row>
    <row r="4" spans="1:10" ht="7.5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</row>
    <row r="5" spans="6:10" ht="13.5" thickBot="1">
      <c r="F5" s="997" t="s">
        <v>822</v>
      </c>
      <c r="G5" s="997"/>
      <c r="H5" s="997"/>
      <c r="I5" s="997"/>
      <c r="J5" s="997"/>
    </row>
    <row r="6" spans="1:10" ht="13.5" thickTop="1">
      <c r="A6" s="1014" t="s">
        <v>823</v>
      </c>
      <c r="B6" s="1016" t="s">
        <v>824</v>
      </c>
      <c r="C6" s="1016"/>
      <c r="D6" s="1016"/>
      <c r="E6" s="1016"/>
      <c r="F6" s="1032" t="s">
        <v>532</v>
      </c>
      <c r="G6" s="1020" t="s">
        <v>21</v>
      </c>
      <c r="H6" s="1020" t="s">
        <v>22</v>
      </c>
      <c r="I6" s="1032" t="s">
        <v>23</v>
      </c>
      <c r="J6" s="1029" t="s">
        <v>533</v>
      </c>
    </row>
    <row r="7" spans="1:10" ht="18" customHeight="1">
      <c r="A7" s="1015"/>
      <c r="B7" s="1017"/>
      <c r="C7" s="1017"/>
      <c r="D7" s="1017"/>
      <c r="E7" s="1017"/>
      <c r="F7" s="1000"/>
      <c r="G7" s="1021"/>
      <c r="H7" s="1031"/>
      <c r="I7" s="1031"/>
      <c r="J7" s="1030"/>
    </row>
    <row r="8" spans="1:10" ht="12.75">
      <c r="A8" s="22"/>
      <c r="B8" s="994" t="s">
        <v>825</v>
      </c>
      <c r="C8" s="994"/>
      <c r="D8" s="994"/>
      <c r="E8" s="994"/>
      <c r="F8" s="108"/>
      <c r="G8" s="367"/>
      <c r="H8" s="367"/>
      <c r="I8" s="108"/>
      <c r="J8" s="193"/>
    </row>
    <row r="9" spans="1:10" ht="12.75">
      <c r="A9" s="22"/>
      <c r="B9" s="994" t="s">
        <v>826</v>
      </c>
      <c r="C9" s="994"/>
      <c r="D9" s="994"/>
      <c r="E9" s="994"/>
      <c r="F9" s="108"/>
      <c r="G9" s="367"/>
      <c r="H9" s="367"/>
      <c r="I9" s="108"/>
      <c r="J9" s="193"/>
    </row>
    <row r="10" spans="1:10" ht="12.75">
      <c r="A10" s="23" t="s">
        <v>827</v>
      </c>
      <c r="B10" s="993" t="s">
        <v>828</v>
      </c>
      <c r="C10" s="993"/>
      <c r="D10" s="993"/>
      <c r="E10" s="993"/>
      <c r="F10" s="116">
        <f>SUM(F11:F17)</f>
        <v>343753</v>
      </c>
      <c r="G10" s="368">
        <f>SUM(G11:G17)</f>
        <v>281744</v>
      </c>
      <c r="H10" s="368">
        <f>SUM(H11:H17)</f>
        <v>325154</v>
      </c>
      <c r="I10" s="116">
        <f>SUM(I11:I17)</f>
        <v>324803</v>
      </c>
      <c r="J10" s="189">
        <f>I10/H10*100</f>
        <v>99.89205115114684</v>
      </c>
    </row>
    <row r="11" spans="1:10" ht="12.75">
      <c r="A11" s="24"/>
      <c r="B11" s="1025" t="s">
        <v>24</v>
      </c>
      <c r="C11" s="1033"/>
      <c r="D11" s="1033"/>
      <c r="E11" s="1034"/>
      <c r="F11" s="346">
        <v>68310</v>
      </c>
      <c r="G11" s="369">
        <v>0</v>
      </c>
      <c r="H11" s="369">
        <v>1899</v>
      </c>
      <c r="I11" s="346">
        <v>1899</v>
      </c>
      <c r="J11" s="191">
        <f>I11/H11*100</f>
        <v>100</v>
      </c>
    </row>
    <row r="12" spans="1:10" ht="12.75">
      <c r="A12" s="24"/>
      <c r="B12" s="1025" t="s">
        <v>25</v>
      </c>
      <c r="C12" s="1026"/>
      <c r="D12" s="1026"/>
      <c r="E12" s="1027"/>
      <c r="F12" s="346">
        <v>0</v>
      </c>
      <c r="G12" s="369">
        <v>45692</v>
      </c>
      <c r="H12" s="369">
        <v>92877</v>
      </c>
      <c r="I12" s="346">
        <v>92526</v>
      </c>
      <c r="J12" s="191">
        <f>I12/H12*100</f>
        <v>99.62208081656384</v>
      </c>
    </row>
    <row r="13" spans="1:10" ht="12.75">
      <c r="A13" s="24"/>
      <c r="B13" s="1025" t="s">
        <v>819</v>
      </c>
      <c r="C13" s="1026"/>
      <c r="D13" s="1026"/>
      <c r="E13" s="1027"/>
      <c r="F13" s="346">
        <v>944</v>
      </c>
      <c r="G13" s="369">
        <v>1000</v>
      </c>
      <c r="H13" s="369">
        <v>1075</v>
      </c>
      <c r="I13" s="346">
        <v>1076</v>
      </c>
      <c r="J13" s="191">
        <f>I13/H13*100</f>
        <v>100.09302325581395</v>
      </c>
    </row>
    <row r="14" spans="1:10" ht="12.75">
      <c r="A14" s="24"/>
      <c r="B14" s="1025" t="s">
        <v>13</v>
      </c>
      <c r="C14" s="1026"/>
      <c r="D14" s="1026"/>
      <c r="E14" s="1027"/>
      <c r="F14" s="346">
        <v>1359</v>
      </c>
      <c r="G14" s="369">
        <v>1320</v>
      </c>
      <c r="H14" s="369">
        <v>188</v>
      </c>
      <c r="I14" s="346">
        <v>188</v>
      </c>
      <c r="J14" s="191">
        <f aca="true" t="shared" si="0" ref="J14:J33">I14/H14*100</f>
        <v>100</v>
      </c>
    </row>
    <row r="15" spans="1:10" ht="12.75">
      <c r="A15" s="24"/>
      <c r="B15" s="1025" t="s">
        <v>39</v>
      </c>
      <c r="C15" s="1033"/>
      <c r="D15" s="1033"/>
      <c r="E15" s="1034"/>
      <c r="F15" s="346">
        <v>77084</v>
      </c>
      <c r="G15" s="369">
        <v>65831</v>
      </c>
      <c r="H15" s="369">
        <v>61827</v>
      </c>
      <c r="I15" s="346">
        <v>61826</v>
      </c>
      <c r="J15" s="191">
        <f t="shared" si="0"/>
        <v>99.99838258366086</v>
      </c>
    </row>
    <row r="16" spans="1:10" ht="12.75">
      <c r="A16" s="24"/>
      <c r="B16" s="1025" t="s">
        <v>794</v>
      </c>
      <c r="C16" s="1033"/>
      <c r="D16" s="1033"/>
      <c r="E16" s="1034"/>
      <c r="F16" s="346">
        <v>182263</v>
      </c>
      <c r="G16" s="369">
        <v>155631</v>
      </c>
      <c r="H16" s="369">
        <v>154904</v>
      </c>
      <c r="I16" s="346">
        <v>154904</v>
      </c>
      <c r="J16" s="191">
        <f t="shared" si="0"/>
        <v>100</v>
      </c>
    </row>
    <row r="17" spans="1:10" ht="12.75">
      <c r="A17" s="24"/>
      <c r="B17" s="1025" t="s">
        <v>351</v>
      </c>
      <c r="C17" s="1033"/>
      <c r="D17" s="1033"/>
      <c r="E17" s="1034"/>
      <c r="F17" s="346">
        <v>13793</v>
      </c>
      <c r="G17" s="369">
        <v>12270</v>
      </c>
      <c r="H17" s="369">
        <v>12384</v>
      </c>
      <c r="I17" s="346">
        <v>12384</v>
      </c>
      <c r="J17" s="191">
        <f t="shared" si="0"/>
        <v>100</v>
      </c>
    </row>
    <row r="18" spans="1:10" ht="12.75">
      <c r="A18" s="24" t="s">
        <v>829</v>
      </c>
      <c r="B18" s="1025" t="s">
        <v>269</v>
      </c>
      <c r="C18" s="1026"/>
      <c r="D18" s="1026"/>
      <c r="E18" s="1027"/>
      <c r="F18" s="132">
        <v>6396</v>
      </c>
      <c r="G18" s="384">
        <v>6350</v>
      </c>
      <c r="H18" s="384">
        <v>7098</v>
      </c>
      <c r="I18" s="132">
        <v>7098</v>
      </c>
      <c r="J18" s="190">
        <f t="shared" si="0"/>
        <v>100</v>
      </c>
    </row>
    <row r="19" spans="1:10" ht="12.75">
      <c r="A19" s="24" t="s">
        <v>837</v>
      </c>
      <c r="B19" s="1043" t="s">
        <v>830</v>
      </c>
      <c r="C19" s="1043"/>
      <c r="D19" s="1043"/>
      <c r="E19" s="1043"/>
      <c r="F19" s="119">
        <f>F20+F21+F25+F29</f>
        <v>379460</v>
      </c>
      <c r="G19" s="370">
        <f>G20+G21+G25+G29</f>
        <v>379973</v>
      </c>
      <c r="H19" s="370">
        <f>H20+H21+H25+H29</f>
        <v>363912</v>
      </c>
      <c r="I19" s="119">
        <f>I20+I21+I25+I29</f>
        <v>363912</v>
      </c>
      <c r="J19" s="190">
        <f t="shared" si="0"/>
        <v>100</v>
      </c>
    </row>
    <row r="20" spans="1:10" ht="12.75">
      <c r="A20" s="26" t="s">
        <v>258</v>
      </c>
      <c r="B20" s="1043" t="s">
        <v>831</v>
      </c>
      <c r="C20" s="1043"/>
      <c r="D20" s="1043"/>
      <c r="E20" s="1043"/>
      <c r="F20" s="120">
        <v>0</v>
      </c>
      <c r="G20" s="371">
        <v>0</v>
      </c>
      <c r="H20" s="371">
        <v>0</v>
      </c>
      <c r="I20" s="120">
        <v>0</v>
      </c>
      <c r="J20" s="194">
        <v>0</v>
      </c>
    </row>
    <row r="21" spans="1:10" ht="12.75">
      <c r="A21" s="26" t="s">
        <v>259</v>
      </c>
      <c r="B21" s="1043" t="s">
        <v>832</v>
      </c>
      <c r="C21" s="1043"/>
      <c r="D21" s="1043"/>
      <c r="E21" s="1043"/>
      <c r="F21" s="120">
        <f>SUM(F22:F23)</f>
        <v>71898</v>
      </c>
      <c r="G21" s="120">
        <f>SUM(G22:G24)</f>
        <v>97000</v>
      </c>
      <c r="H21" s="120">
        <f>SUM(H22:H24)</f>
        <v>82648</v>
      </c>
      <c r="I21" s="120">
        <f>SUM(I22:I24)</f>
        <v>82648</v>
      </c>
      <c r="J21" s="194">
        <f t="shared" si="0"/>
        <v>100</v>
      </c>
    </row>
    <row r="22" spans="1:10" ht="12.75">
      <c r="A22" s="26"/>
      <c r="B22" s="1025" t="s">
        <v>290</v>
      </c>
      <c r="C22" s="1033"/>
      <c r="D22" s="1033"/>
      <c r="E22" s="1034"/>
      <c r="F22" s="118">
        <v>24117</v>
      </c>
      <c r="G22" s="372">
        <v>26000</v>
      </c>
      <c r="H22" s="372">
        <v>25063</v>
      </c>
      <c r="I22" s="118">
        <v>25063</v>
      </c>
      <c r="J22" s="191">
        <f t="shared" si="0"/>
        <v>100</v>
      </c>
    </row>
    <row r="23" spans="1:10" ht="12.75">
      <c r="A23" s="26"/>
      <c r="B23" s="1025" t="s">
        <v>383</v>
      </c>
      <c r="C23" s="1033"/>
      <c r="D23" s="1033"/>
      <c r="E23" s="1034"/>
      <c r="F23" s="118">
        <v>47781</v>
      </c>
      <c r="G23" s="372">
        <v>61000</v>
      </c>
      <c r="H23" s="372">
        <v>49077</v>
      </c>
      <c r="I23" s="118">
        <v>49077</v>
      </c>
      <c r="J23" s="191">
        <f t="shared" si="0"/>
        <v>100</v>
      </c>
    </row>
    <row r="24" spans="1:10" ht="12.75">
      <c r="A24" s="26"/>
      <c r="B24" s="1025" t="s">
        <v>26</v>
      </c>
      <c r="C24" s="1026"/>
      <c r="D24" s="1026"/>
      <c r="E24" s="1027"/>
      <c r="F24" s="118">
        <v>0</v>
      </c>
      <c r="G24" s="372">
        <v>10000</v>
      </c>
      <c r="H24" s="372">
        <v>8508</v>
      </c>
      <c r="I24" s="118">
        <v>8508</v>
      </c>
      <c r="J24" s="191"/>
    </row>
    <row r="25" spans="1:10" ht="12.75">
      <c r="A25" s="26" t="s">
        <v>260</v>
      </c>
      <c r="B25" s="1043" t="s">
        <v>833</v>
      </c>
      <c r="C25" s="1043"/>
      <c r="D25" s="1043"/>
      <c r="E25" s="1043"/>
      <c r="F25" s="120">
        <f>SUM(F26:F28)</f>
        <v>302913</v>
      </c>
      <c r="G25" s="371">
        <f>SUM(G26:G28)</f>
        <v>278173</v>
      </c>
      <c r="H25" s="371">
        <f>SUM(H26:H28)</f>
        <v>275331</v>
      </c>
      <c r="I25" s="120">
        <f>SUM(I26:I28)</f>
        <v>275331</v>
      </c>
      <c r="J25" s="194">
        <f t="shared" si="0"/>
        <v>100</v>
      </c>
    </row>
    <row r="26" spans="1:10" ht="12.75">
      <c r="A26" s="26"/>
      <c r="B26" s="1025" t="s">
        <v>384</v>
      </c>
      <c r="C26" s="1033"/>
      <c r="D26" s="1033"/>
      <c r="E26" s="1034"/>
      <c r="F26" s="118">
        <v>51376</v>
      </c>
      <c r="G26" s="372">
        <v>43405</v>
      </c>
      <c r="H26" s="372">
        <v>43405</v>
      </c>
      <c r="I26" s="118">
        <v>43405</v>
      </c>
      <c r="J26" s="191">
        <f t="shared" si="0"/>
        <v>100</v>
      </c>
    </row>
    <row r="27" spans="1:10" ht="12.75">
      <c r="A27" s="26"/>
      <c r="B27" s="1025" t="s">
        <v>385</v>
      </c>
      <c r="C27" s="1033"/>
      <c r="D27" s="1033"/>
      <c r="E27" s="1034"/>
      <c r="F27" s="118">
        <v>228584</v>
      </c>
      <c r="G27" s="372">
        <v>212768</v>
      </c>
      <c r="H27" s="372">
        <v>212808</v>
      </c>
      <c r="I27" s="118">
        <v>212808</v>
      </c>
      <c r="J27" s="191">
        <f t="shared" si="0"/>
        <v>100</v>
      </c>
    </row>
    <row r="28" spans="1:10" ht="12.75">
      <c r="A28" s="26"/>
      <c r="B28" s="1025" t="s">
        <v>386</v>
      </c>
      <c r="C28" s="1033"/>
      <c r="D28" s="1033"/>
      <c r="E28" s="1034"/>
      <c r="F28" s="118">
        <v>22953</v>
      </c>
      <c r="G28" s="372">
        <v>22000</v>
      </c>
      <c r="H28" s="372">
        <v>19118</v>
      </c>
      <c r="I28" s="118">
        <v>19118</v>
      </c>
      <c r="J28" s="191">
        <f t="shared" si="0"/>
        <v>100</v>
      </c>
    </row>
    <row r="29" spans="1:10" ht="12.75">
      <c r="A29" s="26" t="s">
        <v>405</v>
      </c>
      <c r="B29" s="1043" t="s">
        <v>356</v>
      </c>
      <c r="C29" s="1043"/>
      <c r="D29" s="1043"/>
      <c r="E29" s="1043"/>
      <c r="F29" s="120">
        <f>SUM(F30:F33)</f>
        <v>4649</v>
      </c>
      <c r="G29" s="371">
        <f>SUM(G30:G33)</f>
        <v>4800</v>
      </c>
      <c r="H29" s="371">
        <f>SUM(H30:H33)</f>
        <v>5933</v>
      </c>
      <c r="I29" s="120">
        <f>SUM(I30:I33)</f>
        <v>5933</v>
      </c>
      <c r="J29" s="194">
        <f t="shared" si="0"/>
        <v>100</v>
      </c>
    </row>
    <row r="30" spans="1:10" ht="12.75">
      <c r="A30" s="26"/>
      <c r="B30" s="1025" t="s">
        <v>387</v>
      </c>
      <c r="C30" s="1033"/>
      <c r="D30" s="1033"/>
      <c r="E30" s="1034"/>
      <c r="F30" s="118">
        <v>1050</v>
      </c>
      <c r="G30" s="372">
        <v>1100</v>
      </c>
      <c r="H30" s="372">
        <v>1856</v>
      </c>
      <c r="I30" s="118">
        <v>1856</v>
      </c>
      <c r="J30" s="191">
        <f t="shared" si="0"/>
        <v>100</v>
      </c>
    </row>
    <row r="31" spans="1:10" ht="12.75">
      <c r="A31" s="26"/>
      <c r="B31" s="1025" t="s">
        <v>835</v>
      </c>
      <c r="C31" s="1033"/>
      <c r="D31" s="1033"/>
      <c r="E31" s="1034"/>
      <c r="F31" s="118">
        <v>1731</v>
      </c>
      <c r="G31" s="372">
        <v>2130</v>
      </c>
      <c r="H31" s="372">
        <v>2682</v>
      </c>
      <c r="I31" s="118">
        <v>2682</v>
      </c>
      <c r="J31" s="191">
        <f t="shared" si="0"/>
        <v>100</v>
      </c>
    </row>
    <row r="32" spans="1:10" ht="12.75">
      <c r="A32" s="26"/>
      <c r="B32" s="1025" t="s">
        <v>388</v>
      </c>
      <c r="C32" s="1026"/>
      <c r="D32" s="1026"/>
      <c r="E32" s="1027"/>
      <c r="F32" s="118">
        <v>862</v>
      </c>
      <c r="G32" s="372">
        <v>870</v>
      </c>
      <c r="H32" s="372">
        <v>820</v>
      </c>
      <c r="I32" s="118">
        <v>820</v>
      </c>
      <c r="J32" s="191">
        <f t="shared" si="0"/>
        <v>100</v>
      </c>
    </row>
    <row r="33" spans="1:10" ht="12.75">
      <c r="A33" s="27"/>
      <c r="B33" s="1001" t="s">
        <v>397</v>
      </c>
      <c r="C33" s="1003"/>
      <c r="D33" s="1003"/>
      <c r="E33" s="990"/>
      <c r="F33" s="121">
        <v>1006</v>
      </c>
      <c r="G33" s="373">
        <v>700</v>
      </c>
      <c r="H33" s="373">
        <v>575</v>
      </c>
      <c r="I33" s="121">
        <v>575</v>
      </c>
      <c r="J33" s="191">
        <f t="shared" si="0"/>
        <v>100</v>
      </c>
    </row>
    <row r="34" spans="1:10" ht="12.75">
      <c r="A34" s="28"/>
      <c r="B34" s="991" t="s">
        <v>836</v>
      </c>
      <c r="C34" s="987"/>
      <c r="D34" s="987"/>
      <c r="E34" s="988"/>
      <c r="F34" s="347"/>
      <c r="G34" s="374"/>
      <c r="H34" s="374"/>
      <c r="I34" s="127"/>
      <c r="J34" s="189"/>
    </row>
    <row r="35" spans="1:10" ht="12.75">
      <c r="A35" s="29" t="s">
        <v>844</v>
      </c>
      <c r="B35" s="993" t="s">
        <v>838</v>
      </c>
      <c r="C35" s="993"/>
      <c r="D35" s="993"/>
      <c r="E35" s="993"/>
      <c r="F35" s="123">
        <f>F36+F39+F48+F50+F51+F49+F57+F56</f>
        <v>691191</v>
      </c>
      <c r="G35" s="375">
        <f>G36+G39+G48+G50+G51+G49+G57+G56</f>
        <v>580421</v>
      </c>
      <c r="H35" s="375">
        <f>H36+H39+H48+H50+H51+H49+H57+H56</f>
        <v>670318</v>
      </c>
      <c r="I35" s="123">
        <f>I36+I39+I48+I50+I51+I49+I57+I56</f>
        <v>670318</v>
      </c>
      <c r="J35" s="123">
        <f>I35/H35*100</f>
        <v>100</v>
      </c>
    </row>
    <row r="36" spans="1:10" ht="12.75">
      <c r="A36" s="26" t="s">
        <v>261</v>
      </c>
      <c r="B36" s="1043" t="s">
        <v>839</v>
      </c>
      <c r="C36" s="1043"/>
      <c r="D36" s="1043"/>
      <c r="E36" s="1043"/>
      <c r="F36" s="120">
        <f>SUM(F37:F38)</f>
        <v>512698</v>
      </c>
      <c r="G36" s="371">
        <f>SUM(G37:G38)</f>
        <v>452009</v>
      </c>
      <c r="H36" s="371">
        <f>SUM(H37:H38)</f>
        <v>444107</v>
      </c>
      <c r="I36" s="120">
        <f>SUM(I37:I38)</f>
        <v>444107</v>
      </c>
      <c r="J36" s="194">
        <f>I36/H36*100</f>
        <v>100</v>
      </c>
    </row>
    <row r="37" spans="1:10" ht="12.75">
      <c r="A37" s="26"/>
      <c r="B37" s="1025" t="s">
        <v>389</v>
      </c>
      <c r="C37" s="1033"/>
      <c r="D37" s="1033"/>
      <c r="E37" s="1034"/>
      <c r="F37" s="118">
        <v>18381</v>
      </c>
      <c r="G37" s="372">
        <v>27100</v>
      </c>
      <c r="H37" s="372">
        <v>27126</v>
      </c>
      <c r="I37" s="118">
        <v>27126</v>
      </c>
      <c r="J37" s="191">
        <f aca="true" t="shared" si="1" ref="J37:J48">I37/H37*100</f>
        <v>100</v>
      </c>
    </row>
    <row r="38" spans="1:10" ht="12.75">
      <c r="A38" s="26"/>
      <c r="B38" s="1025" t="s">
        <v>390</v>
      </c>
      <c r="C38" s="1033"/>
      <c r="D38" s="1033"/>
      <c r="E38" s="1034"/>
      <c r="F38" s="118">
        <v>494317</v>
      </c>
      <c r="G38" s="372">
        <v>424909</v>
      </c>
      <c r="H38" s="372">
        <v>416981</v>
      </c>
      <c r="I38" s="118">
        <v>416981</v>
      </c>
      <c r="J38" s="191">
        <f t="shared" si="1"/>
        <v>100</v>
      </c>
    </row>
    <row r="39" spans="1:10" ht="12.75">
      <c r="A39" s="26" t="s">
        <v>262</v>
      </c>
      <c r="B39" s="1043" t="s">
        <v>840</v>
      </c>
      <c r="C39" s="1043"/>
      <c r="D39" s="1043"/>
      <c r="E39" s="1043"/>
      <c r="F39" s="120">
        <f>SUM(F40:F47)</f>
        <v>17979</v>
      </c>
      <c r="G39" s="371">
        <f>SUM(G40:G47)</f>
        <v>0</v>
      </c>
      <c r="H39" s="371">
        <f>SUM(H40:H47)</f>
        <v>21644</v>
      </c>
      <c r="I39" s="120">
        <f>SUM(I40:I47)</f>
        <v>21644</v>
      </c>
      <c r="J39" s="194">
        <f t="shared" si="1"/>
        <v>100</v>
      </c>
    </row>
    <row r="40" spans="1:10" ht="12.75">
      <c r="A40" s="26"/>
      <c r="B40" s="1025" t="s">
        <v>381</v>
      </c>
      <c r="C40" s="1035"/>
      <c r="D40" s="1035"/>
      <c r="E40" s="1027"/>
      <c r="F40" s="118">
        <v>0</v>
      </c>
      <c r="G40" s="372">
        <v>0</v>
      </c>
      <c r="H40" s="372">
        <v>669</v>
      </c>
      <c r="I40" s="118">
        <v>669</v>
      </c>
      <c r="J40" s="217">
        <f t="shared" si="1"/>
        <v>100</v>
      </c>
    </row>
    <row r="41" spans="1:10" ht="12.75">
      <c r="A41" s="26"/>
      <c r="B41" s="1025" t="s">
        <v>380</v>
      </c>
      <c r="C41" s="1035"/>
      <c r="D41" s="1035"/>
      <c r="E41" s="1027"/>
      <c r="F41" s="118">
        <v>100</v>
      </c>
      <c r="G41" s="372">
        <v>0</v>
      </c>
      <c r="H41" s="372">
        <v>100</v>
      </c>
      <c r="I41" s="118">
        <v>100</v>
      </c>
      <c r="J41" s="191">
        <f t="shared" si="1"/>
        <v>100</v>
      </c>
    </row>
    <row r="42" spans="1:10" ht="12.75">
      <c r="A42" s="26"/>
      <c r="B42" s="1025" t="s">
        <v>504</v>
      </c>
      <c r="C42" s="1026"/>
      <c r="D42" s="1026"/>
      <c r="E42" s="1027"/>
      <c r="F42" s="118">
        <v>9668</v>
      </c>
      <c r="G42" s="372">
        <v>0</v>
      </c>
      <c r="H42" s="372">
        <v>10380</v>
      </c>
      <c r="I42" s="118">
        <v>10380</v>
      </c>
      <c r="J42" s="191">
        <f t="shared" si="1"/>
        <v>100</v>
      </c>
    </row>
    <row r="43" spans="1:10" ht="12.75">
      <c r="A43" s="26"/>
      <c r="B43" s="1025" t="s">
        <v>47</v>
      </c>
      <c r="C43" s="1026"/>
      <c r="D43" s="1026"/>
      <c r="E43" s="1027"/>
      <c r="F43" s="118">
        <v>0</v>
      </c>
      <c r="G43" s="372">
        <v>0</v>
      </c>
      <c r="H43" s="372">
        <v>556</v>
      </c>
      <c r="I43" s="118">
        <v>556</v>
      </c>
      <c r="J43" s="191">
        <f t="shared" si="1"/>
        <v>100</v>
      </c>
    </row>
    <row r="44" spans="1:10" ht="12.75">
      <c r="A44" s="26"/>
      <c r="B44" s="1025" t="s">
        <v>398</v>
      </c>
      <c r="C44" s="1026"/>
      <c r="D44" s="1026"/>
      <c r="E44" s="1027"/>
      <c r="F44" s="118">
        <v>8211</v>
      </c>
      <c r="G44" s="372">
        <v>0</v>
      </c>
      <c r="H44" s="372">
        <v>8456</v>
      </c>
      <c r="I44" s="118">
        <v>8456</v>
      </c>
      <c r="J44" s="191">
        <f t="shared" si="1"/>
        <v>100</v>
      </c>
    </row>
    <row r="45" spans="1:10" ht="12.75">
      <c r="A45" s="26"/>
      <c r="B45" s="1025" t="s">
        <v>48</v>
      </c>
      <c r="C45" s="1026"/>
      <c r="D45" s="1026"/>
      <c r="E45" s="1027"/>
      <c r="F45" s="118">
        <v>0</v>
      </c>
      <c r="G45" s="372">
        <v>0</v>
      </c>
      <c r="H45" s="372">
        <v>842</v>
      </c>
      <c r="I45" s="118">
        <v>842</v>
      </c>
      <c r="J45" s="191">
        <f t="shared" si="1"/>
        <v>100</v>
      </c>
    </row>
    <row r="46" spans="1:10" ht="12.75">
      <c r="A46" s="26"/>
      <c r="B46" s="1025" t="s">
        <v>406</v>
      </c>
      <c r="C46" s="1026"/>
      <c r="D46" s="1026"/>
      <c r="E46" s="1027"/>
      <c r="F46" s="118">
        <v>0</v>
      </c>
      <c r="G46" s="372">
        <v>0</v>
      </c>
      <c r="H46" s="372">
        <v>121</v>
      </c>
      <c r="I46" s="118">
        <v>121</v>
      </c>
      <c r="J46" s="191">
        <f t="shared" si="1"/>
        <v>100</v>
      </c>
    </row>
    <row r="47" spans="1:10" ht="12.75">
      <c r="A47" s="26"/>
      <c r="B47" s="1025" t="s">
        <v>49</v>
      </c>
      <c r="C47" s="1026"/>
      <c r="D47" s="1026"/>
      <c r="E47" s="1027"/>
      <c r="F47" s="118">
        <v>0</v>
      </c>
      <c r="G47" s="372">
        <v>0</v>
      </c>
      <c r="H47" s="372">
        <v>520</v>
      </c>
      <c r="I47" s="118">
        <v>520</v>
      </c>
      <c r="J47" s="191">
        <f t="shared" si="1"/>
        <v>100</v>
      </c>
    </row>
    <row r="48" spans="1:10" ht="12.75">
      <c r="A48" s="26" t="s">
        <v>263</v>
      </c>
      <c r="B48" s="1043" t="s">
        <v>534</v>
      </c>
      <c r="C48" s="1043"/>
      <c r="D48" s="1043"/>
      <c r="E48" s="1043"/>
      <c r="F48" s="120">
        <v>15840</v>
      </c>
      <c r="G48" s="371">
        <v>0</v>
      </c>
      <c r="H48" s="371">
        <v>42218</v>
      </c>
      <c r="I48" s="120">
        <v>42218</v>
      </c>
      <c r="J48" s="194">
        <f t="shared" si="1"/>
        <v>100</v>
      </c>
    </row>
    <row r="49" spans="1:10" ht="12.75">
      <c r="A49" s="30" t="s">
        <v>264</v>
      </c>
      <c r="B49" s="1025" t="s">
        <v>404</v>
      </c>
      <c r="C49" s="1026"/>
      <c r="D49" s="1026"/>
      <c r="E49" s="1027"/>
      <c r="F49" s="115">
        <v>0</v>
      </c>
      <c r="G49" s="376">
        <v>0</v>
      </c>
      <c r="H49" s="376">
        <v>0</v>
      </c>
      <c r="I49" s="115">
        <v>0</v>
      </c>
      <c r="J49" s="194">
        <v>0</v>
      </c>
    </row>
    <row r="50" spans="1:10" ht="12.75">
      <c r="A50" s="30" t="s">
        <v>265</v>
      </c>
      <c r="B50" s="1025" t="s">
        <v>841</v>
      </c>
      <c r="C50" s="964"/>
      <c r="D50" s="964"/>
      <c r="E50" s="965"/>
      <c r="F50" s="115">
        <v>0</v>
      </c>
      <c r="G50" s="376">
        <v>0</v>
      </c>
      <c r="H50" s="376">
        <v>0</v>
      </c>
      <c r="I50" s="115">
        <v>0</v>
      </c>
      <c r="J50" s="194">
        <v>0</v>
      </c>
    </row>
    <row r="51" spans="1:10" ht="12.75">
      <c r="A51" s="26" t="s">
        <v>266</v>
      </c>
      <c r="B51" s="1025" t="s">
        <v>842</v>
      </c>
      <c r="C51" s="964"/>
      <c r="D51" s="964"/>
      <c r="E51" s="965"/>
      <c r="F51" s="115">
        <f>SUM(F52:F53)</f>
        <v>99121</v>
      </c>
      <c r="G51" s="376">
        <f>SUM(G52:G53)</f>
        <v>128412</v>
      </c>
      <c r="H51" s="376">
        <f>SUM(H52:H53)</f>
        <v>130654</v>
      </c>
      <c r="I51" s="115">
        <f>SUM(I52:I53)</f>
        <v>130654</v>
      </c>
      <c r="J51" s="194">
        <f aca="true" t="shared" si="2" ref="J51:J57">I51/H51*100</f>
        <v>100</v>
      </c>
    </row>
    <row r="52" spans="1:10" ht="12.75">
      <c r="A52" s="26"/>
      <c r="B52" s="1025" t="s">
        <v>391</v>
      </c>
      <c r="C52" s="1033"/>
      <c r="D52" s="1033"/>
      <c r="E52" s="1034"/>
      <c r="F52" s="118">
        <v>9579</v>
      </c>
      <c r="G52" s="372">
        <v>44582</v>
      </c>
      <c r="H52" s="372">
        <v>43409</v>
      </c>
      <c r="I52" s="118">
        <v>43409</v>
      </c>
      <c r="J52" s="191">
        <f t="shared" si="2"/>
        <v>100</v>
      </c>
    </row>
    <row r="53" spans="1:10" ht="12.75">
      <c r="A53" s="26"/>
      <c r="B53" s="1025" t="s">
        <v>392</v>
      </c>
      <c r="C53" s="1033"/>
      <c r="D53" s="1033"/>
      <c r="E53" s="1034"/>
      <c r="F53" s="118">
        <v>89542</v>
      </c>
      <c r="G53" s="372">
        <v>83830</v>
      </c>
      <c r="H53" s="372">
        <v>87245</v>
      </c>
      <c r="I53" s="118">
        <v>87245</v>
      </c>
      <c r="J53" s="191">
        <f t="shared" si="2"/>
        <v>100</v>
      </c>
    </row>
    <row r="54" spans="1:10" ht="12.75">
      <c r="A54" s="26"/>
      <c r="B54" s="1025" t="s">
        <v>393</v>
      </c>
      <c r="C54" s="1033"/>
      <c r="D54" s="1033"/>
      <c r="E54" s="1034"/>
      <c r="F54" s="118">
        <v>2649</v>
      </c>
      <c r="G54" s="372">
        <v>0</v>
      </c>
      <c r="H54" s="372">
        <v>0</v>
      </c>
      <c r="I54" s="118">
        <v>0</v>
      </c>
      <c r="J54" s="191">
        <v>0</v>
      </c>
    </row>
    <row r="55" spans="1:10" ht="12.75">
      <c r="A55" s="26"/>
      <c r="B55" s="1025" t="s">
        <v>350</v>
      </c>
      <c r="C55" s="1033"/>
      <c r="D55" s="1033"/>
      <c r="E55" s="1034"/>
      <c r="F55" s="118">
        <v>479</v>
      </c>
      <c r="G55" s="372">
        <v>0</v>
      </c>
      <c r="H55" s="372">
        <v>0</v>
      </c>
      <c r="I55" s="118">
        <v>0</v>
      </c>
      <c r="J55" s="191">
        <v>0</v>
      </c>
    </row>
    <row r="56" spans="1:10" ht="12.75">
      <c r="A56" s="26" t="s">
        <v>267</v>
      </c>
      <c r="B56" s="1025" t="s">
        <v>795</v>
      </c>
      <c r="C56" s="1035"/>
      <c r="D56" s="1035"/>
      <c r="E56" s="1027"/>
      <c r="F56" s="120">
        <v>1610</v>
      </c>
      <c r="G56" s="371">
        <v>0</v>
      </c>
      <c r="H56" s="371">
        <v>0</v>
      </c>
      <c r="I56" s="120">
        <v>0</v>
      </c>
      <c r="J56" s="194">
        <v>0</v>
      </c>
    </row>
    <row r="57" spans="1:10" ht="13.5" thickBot="1">
      <c r="A57" s="31" t="s">
        <v>268</v>
      </c>
      <c r="B57" s="982" t="s">
        <v>447</v>
      </c>
      <c r="C57" s="983"/>
      <c r="D57" s="983"/>
      <c r="E57" s="984"/>
      <c r="F57" s="263">
        <v>43943</v>
      </c>
      <c r="G57" s="377">
        <v>0</v>
      </c>
      <c r="H57" s="377">
        <v>31695</v>
      </c>
      <c r="I57" s="263">
        <v>31695</v>
      </c>
      <c r="J57" s="559">
        <f t="shared" si="2"/>
        <v>100</v>
      </c>
    </row>
    <row r="58" spans="1:10" ht="13.5" thickTop="1">
      <c r="A58" s="32"/>
      <c r="B58" s="25"/>
      <c r="C58" s="25"/>
      <c r="D58" s="25"/>
      <c r="E58" s="25"/>
      <c r="F58" s="112"/>
      <c r="G58" s="378"/>
      <c r="H58" s="378"/>
      <c r="I58" s="112"/>
      <c r="J58" s="112"/>
    </row>
    <row r="59" spans="1:10" ht="12.75">
      <c r="A59" s="32"/>
      <c r="B59" s="25"/>
      <c r="C59" s="25"/>
      <c r="D59" s="25"/>
      <c r="E59" s="25"/>
      <c r="F59" s="112"/>
      <c r="G59" s="378"/>
      <c r="H59" s="378"/>
      <c r="I59" s="112"/>
      <c r="J59" s="112"/>
    </row>
    <row r="60" spans="1:10" ht="12.75">
      <c r="A60" s="32"/>
      <c r="B60" s="25"/>
      <c r="C60" s="25"/>
      <c r="D60" s="25"/>
      <c r="E60" s="25"/>
      <c r="F60" s="112"/>
      <c r="G60" s="378"/>
      <c r="H60" s="378"/>
      <c r="I60" s="112"/>
      <c r="J60" s="112"/>
    </row>
    <row r="61" spans="1:10" ht="12.75">
      <c r="A61" s="32"/>
      <c r="B61" s="25"/>
      <c r="C61" s="25"/>
      <c r="D61" s="25"/>
      <c r="E61" s="25"/>
      <c r="F61" s="112"/>
      <c r="G61" s="378"/>
      <c r="H61" s="378"/>
      <c r="I61" s="112"/>
      <c r="J61" s="112"/>
    </row>
    <row r="62" spans="1:10" ht="15">
      <c r="A62" s="32"/>
      <c r="B62" s="25"/>
      <c r="C62" s="25"/>
      <c r="D62" s="25"/>
      <c r="E62" s="25"/>
      <c r="F62" s="112"/>
      <c r="G62" s="989" t="s">
        <v>394</v>
      </c>
      <c r="H62" s="989"/>
      <c r="I62" s="980"/>
      <c r="J62" s="980"/>
    </row>
    <row r="63" spans="1:10" ht="13.5" thickBot="1">
      <c r="A63" s="33"/>
      <c r="B63" s="25"/>
      <c r="C63" s="25"/>
      <c r="D63" s="25"/>
      <c r="E63" s="25"/>
      <c r="F63" s="112"/>
      <c r="G63" s="378"/>
      <c r="H63" s="378"/>
      <c r="I63" s="112"/>
      <c r="J63" s="112" t="s">
        <v>365</v>
      </c>
    </row>
    <row r="64" spans="1:10" ht="13.5" customHeight="1" thickTop="1">
      <c r="A64" s="1014" t="s">
        <v>823</v>
      </c>
      <c r="B64" s="1016" t="s">
        <v>824</v>
      </c>
      <c r="C64" s="1016"/>
      <c r="D64" s="1016"/>
      <c r="E64" s="1016"/>
      <c r="F64" s="1032" t="s">
        <v>532</v>
      </c>
      <c r="G64" s="1020" t="s">
        <v>21</v>
      </c>
      <c r="H64" s="1020" t="s">
        <v>22</v>
      </c>
      <c r="I64" s="1032" t="s">
        <v>23</v>
      </c>
      <c r="J64" s="1029" t="s">
        <v>535</v>
      </c>
    </row>
    <row r="65" spans="1:10" ht="20.25" customHeight="1">
      <c r="A65" s="1015"/>
      <c r="B65" s="1017"/>
      <c r="C65" s="1017"/>
      <c r="D65" s="1017"/>
      <c r="E65" s="1017"/>
      <c r="F65" s="1000"/>
      <c r="G65" s="1021"/>
      <c r="H65" s="1031"/>
      <c r="I65" s="1031"/>
      <c r="J65" s="1030"/>
    </row>
    <row r="66" spans="1:10" ht="12.75">
      <c r="A66" s="27"/>
      <c r="B66" s="1005" t="s">
        <v>466</v>
      </c>
      <c r="C66" s="992"/>
      <c r="D66" s="992"/>
      <c r="E66" s="992"/>
      <c r="F66" s="126"/>
      <c r="G66" s="379"/>
      <c r="H66" s="379"/>
      <c r="I66" s="125"/>
      <c r="J66" s="189"/>
    </row>
    <row r="67" spans="1:10" ht="12.75">
      <c r="A67" s="29" t="s">
        <v>856</v>
      </c>
      <c r="B67" s="993" t="s">
        <v>852</v>
      </c>
      <c r="C67" s="993"/>
      <c r="D67" s="993"/>
      <c r="E67" s="993"/>
      <c r="F67" s="368">
        <f>SUM(F68:F71)</f>
        <v>6141</v>
      </c>
      <c r="G67" s="368">
        <f>SUM(G68:G71)</f>
        <v>0</v>
      </c>
      <c r="H67" s="368">
        <f>SUM(H68:H71)</f>
        <v>3269</v>
      </c>
      <c r="I67" s="368">
        <f>SUM(I68:I71)</f>
        <v>3269</v>
      </c>
      <c r="J67" s="189">
        <f>I67/H67*100</f>
        <v>100</v>
      </c>
    </row>
    <row r="68" spans="1:10" ht="12.75">
      <c r="A68" s="26"/>
      <c r="B68" s="1025" t="s">
        <v>39</v>
      </c>
      <c r="C68" s="985"/>
      <c r="D68" s="985"/>
      <c r="E68" s="986"/>
      <c r="F68" s="346">
        <v>1738</v>
      </c>
      <c r="G68" s="369">
        <v>0</v>
      </c>
      <c r="H68" s="369">
        <v>3221</v>
      </c>
      <c r="I68" s="346">
        <v>3221</v>
      </c>
      <c r="J68" s="191">
        <f>I68/H68*100</f>
        <v>100</v>
      </c>
    </row>
    <row r="69" spans="1:10" ht="12.75">
      <c r="A69" s="26"/>
      <c r="B69" s="1025" t="s">
        <v>43</v>
      </c>
      <c r="C69" s="985"/>
      <c r="D69" s="985"/>
      <c r="E69" s="986"/>
      <c r="F69" s="346">
        <v>0</v>
      </c>
      <c r="G69" s="369">
        <v>0</v>
      </c>
      <c r="H69" s="369">
        <v>48</v>
      </c>
      <c r="I69" s="346">
        <v>48</v>
      </c>
      <c r="J69" s="191">
        <v>0</v>
      </c>
    </row>
    <row r="70" spans="1:10" ht="12.75">
      <c r="A70" s="26"/>
      <c r="B70" s="1025" t="s">
        <v>448</v>
      </c>
      <c r="C70" s="1026"/>
      <c r="D70" s="1026"/>
      <c r="E70" s="1027"/>
      <c r="F70" s="118">
        <v>3474</v>
      </c>
      <c r="G70" s="372">
        <v>0</v>
      </c>
      <c r="H70" s="372">
        <v>0</v>
      </c>
      <c r="I70" s="118">
        <v>0</v>
      </c>
      <c r="J70" s="191">
        <v>0</v>
      </c>
    </row>
    <row r="71" spans="1:10" ht="12.75">
      <c r="A71" s="26"/>
      <c r="B71" s="1025" t="s">
        <v>449</v>
      </c>
      <c r="C71" s="1026"/>
      <c r="D71" s="1026"/>
      <c r="E71" s="1027"/>
      <c r="F71" s="118">
        <v>929</v>
      </c>
      <c r="G71" s="372">
        <v>0</v>
      </c>
      <c r="H71" s="372">
        <v>0</v>
      </c>
      <c r="I71" s="118">
        <v>0</v>
      </c>
      <c r="J71" s="191">
        <v>0</v>
      </c>
    </row>
    <row r="72" spans="1:10" ht="12.75">
      <c r="A72" s="26" t="s">
        <v>860</v>
      </c>
      <c r="B72" s="1025" t="s">
        <v>333</v>
      </c>
      <c r="C72" s="1033"/>
      <c r="D72" s="1033"/>
      <c r="E72" s="1034"/>
      <c r="F72" s="384">
        <f>SUM(F73:F93)</f>
        <v>68291</v>
      </c>
      <c r="G72" s="384">
        <f>SUM(G73:G93)</f>
        <v>42566</v>
      </c>
      <c r="H72" s="384">
        <f>SUM(H73:H93)</f>
        <v>60300</v>
      </c>
      <c r="I72" s="384">
        <f>SUM(I73:I93)</f>
        <v>59964</v>
      </c>
      <c r="J72" s="190">
        <f aca="true" t="shared" si="3" ref="J72:J77">I72/H72*100</f>
        <v>99.44278606965175</v>
      </c>
    </row>
    <row r="73" spans="1:10" ht="12.75">
      <c r="A73" s="26"/>
      <c r="B73" s="1043" t="s">
        <v>853</v>
      </c>
      <c r="C73" s="1043"/>
      <c r="D73" s="1043"/>
      <c r="E73" s="1043"/>
      <c r="F73" s="124">
        <v>9945</v>
      </c>
      <c r="G73" s="382">
        <v>9467</v>
      </c>
      <c r="H73" s="382">
        <v>9556</v>
      </c>
      <c r="I73" s="124">
        <v>9556</v>
      </c>
      <c r="J73" s="191">
        <f t="shared" si="3"/>
        <v>100</v>
      </c>
    </row>
    <row r="74" spans="1:10" ht="12.75">
      <c r="A74" s="26"/>
      <c r="B74" s="1025" t="s">
        <v>854</v>
      </c>
      <c r="C74" s="1033"/>
      <c r="D74" s="1033"/>
      <c r="E74" s="1034"/>
      <c r="F74" s="118">
        <v>2523</v>
      </c>
      <c r="G74" s="372">
        <v>2600</v>
      </c>
      <c r="H74" s="372">
        <v>2600</v>
      </c>
      <c r="I74" s="118">
        <v>2110</v>
      </c>
      <c r="J74" s="191">
        <f t="shared" si="3"/>
        <v>81.15384615384616</v>
      </c>
    </row>
    <row r="75" spans="1:10" ht="12.75">
      <c r="A75" s="26"/>
      <c r="B75" s="1025" t="s">
        <v>855</v>
      </c>
      <c r="C75" s="1033"/>
      <c r="D75" s="1033"/>
      <c r="E75" s="1034"/>
      <c r="F75" s="118">
        <v>1606</v>
      </c>
      <c r="G75" s="372">
        <v>2000</v>
      </c>
      <c r="H75" s="372">
        <v>2096</v>
      </c>
      <c r="I75" s="118">
        <v>2685</v>
      </c>
      <c r="J75" s="191">
        <f t="shared" si="3"/>
        <v>128.10114503816794</v>
      </c>
    </row>
    <row r="76" spans="1:10" ht="12.75">
      <c r="A76" s="26"/>
      <c r="B76" s="1025" t="s">
        <v>27</v>
      </c>
      <c r="C76" s="1026"/>
      <c r="D76" s="1026"/>
      <c r="E76" s="1027"/>
      <c r="F76" s="118">
        <v>0</v>
      </c>
      <c r="G76" s="372">
        <v>1800</v>
      </c>
      <c r="H76" s="372">
        <v>1800</v>
      </c>
      <c r="I76" s="118">
        <v>1785</v>
      </c>
      <c r="J76" s="191">
        <f t="shared" si="3"/>
        <v>99.16666666666667</v>
      </c>
    </row>
    <row r="77" spans="1:10" ht="12.75">
      <c r="A77" s="26"/>
      <c r="B77" s="1025" t="s">
        <v>28</v>
      </c>
      <c r="C77" s="1026"/>
      <c r="D77" s="1026"/>
      <c r="E77" s="1027"/>
      <c r="F77" s="118">
        <v>0</v>
      </c>
      <c r="G77" s="372">
        <v>15969</v>
      </c>
      <c r="H77" s="372">
        <v>26109</v>
      </c>
      <c r="I77" s="118">
        <v>26109</v>
      </c>
      <c r="J77" s="191">
        <f t="shared" si="3"/>
        <v>100</v>
      </c>
    </row>
    <row r="78" spans="1:10" ht="12.75">
      <c r="A78" s="26"/>
      <c r="B78" s="1025" t="s">
        <v>536</v>
      </c>
      <c r="C78" s="1026"/>
      <c r="D78" s="1026"/>
      <c r="E78" s="1027"/>
      <c r="F78" s="118">
        <v>1398</v>
      </c>
      <c r="G78" s="372">
        <v>0</v>
      </c>
      <c r="H78" s="372">
        <v>0</v>
      </c>
      <c r="I78" s="118">
        <v>0</v>
      </c>
      <c r="J78" s="191">
        <v>0</v>
      </c>
    </row>
    <row r="79" spans="1:10" ht="12.75">
      <c r="A79" s="26"/>
      <c r="B79" s="1025" t="s">
        <v>450</v>
      </c>
      <c r="C79" s="1026"/>
      <c r="D79" s="1026"/>
      <c r="E79" s="1027"/>
      <c r="F79" s="118">
        <v>11319</v>
      </c>
      <c r="G79" s="372">
        <v>0</v>
      </c>
      <c r="H79" s="372">
        <v>0</v>
      </c>
      <c r="I79" s="118">
        <v>0</v>
      </c>
      <c r="J79" s="191">
        <v>0</v>
      </c>
    </row>
    <row r="80" spans="1:10" ht="12.75">
      <c r="A80" s="26"/>
      <c r="B80" s="1025" t="s">
        <v>451</v>
      </c>
      <c r="C80" s="1026"/>
      <c r="D80" s="1026"/>
      <c r="E80" s="1027"/>
      <c r="F80" s="118">
        <v>6091</v>
      </c>
      <c r="G80" s="372">
        <v>0</v>
      </c>
      <c r="H80" s="372">
        <v>0</v>
      </c>
      <c r="I80" s="118">
        <v>0</v>
      </c>
      <c r="J80" s="191">
        <v>0</v>
      </c>
    </row>
    <row r="81" spans="1:10" ht="12.75">
      <c r="A81" s="26"/>
      <c r="B81" s="1025" t="s">
        <v>452</v>
      </c>
      <c r="C81" s="1026"/>
      <c r="D81" s="1026"/>
      <c r="E81" s="1027"/>
      <c r="F81" s="118">
        <v>659</v>
      </c>
      <c r="G81" s="372">
        <v>0</v>
      </c>
      <c r="H81" s="372">
        <v>0</v>
      </c>
      <c r="I81" s="118">
        <v>0</v>
      </c>
      <c r="J81" s="191">
        <v>0</v>
      </c>
    </row>
    <row r="82" spans="1:10" ht="12.75">
      <c r="A82" s="26"/>
      <c r="B82" s="1025" t="s">
        <v>354</v>
      </c>
      <c r="C82" s="1033"/>
      <c r="D82" s="1033"/>
      <c r="E82" s="1034"/>
      <c r="F82" s="118">
        <v>109</v>
      </c>
      <c r="G82" s="372">
        <v>0</v>
      </c>
      <c r="H82" s="372">
        <v>0</v>
      </c>
      <c r="I82" s="118">
        <v>0</v>
      </c>
      <c r="J82" s="191">
        <v>0</v>
      </c>
    </row>
    <row r="83" spans="1:10" ht="12.75">
      <c r="A83" s="26"/>
      <c r="B83" s="1025" t="s">
        <v>505</v>
      </c>
      <c r="C83" s="1026"/>
      <c r="D83" s="1026"/>
      <c r="E83" s="1027"/>
      <c r="F83" s="118">
        <v>1052</v>
      </c>
      <c r="G83" s="372">
        <v>0</v>
      </c>
      <c r="H83" s="372">
        <v>0</v>
      </c>
      <c r="I83" s="118">
        <v>0</v>
      </c>
      <c r="J83" s="191">
        <v>0</v>
      </c>
    </row>
    <row r="84" spans="1:10" ht="12.75">
      <c r="A84" s="26"/>
      <c r="B84" s="1025" t="s">
        <v>378</v>
      </c>
      <c r="C84" s="1033"/>
      <c r="D84" s="1033"/>
      <c r="E84" s="1034"/>
      <c r="F84" s="118">
        <v>6919</v>
      </c>
      <c r="G84" s="372">
        <v>6960</v>
      </c>
      <c r="H84" s="372">
        <v>3997</v>
      </c>
      <c r="I84" s="118">
        <v>3578</v>
      </c>
      <c r="J84" s="191">
        <f>I84/H84*100</f>
        <v>89.51713785339004</v>
      </c>
    </row>
    <row r="85" spans="1:10" ht="12.75">
      <c r="A85" s="26"/>
      <c r="B85" s="1025" t="s">
        <v>506</v>
      </c>
      <c r="C85" s="1026"/>
      <c r="D85" s="1026"/>
      <c r="E85" s="1027"/>
      <c r="F85" s="118">
        <v>7793</v>
      </c>
      <c r="G85" s="372">
        <v>0</v>
      </c>
      <c r="H85" s="372">
        <v>0</v>
      </c>
      <c r="I85" s="118">
        <v>0</v>
      </c>
      <c r="J85" s="191">
        <v>0</v>
      </c>
    </row>
    <row r="86" spans="1:10" ht="12.75">
      <c r="A86" s="26"/>
      <c r="B86" s="1025" t="s">
        <v>453</v>
      </c>
      <c r="C86" s="1026"/>
      <c r="D86" s="1026"/>
      <c r="E86" s="1027"/>
      <c r="F86" s="118">
        <v>4045</v>
      </c>
      <c r="G86" s="372">
        <v>0</v>
      </c>
      <c r="H86" s="372">
        <v>0</v>
      </c>
      <c r="I86" s="118">
        <v>0</v>
      </c>
      <c r="J86" s="191">
        <v>0</v>
      </c>
    </row>
    <row r="87" spans="1:10" ht="12.75">
      <c r="A87" s="26"/>
      <c r="B87" s="1025" t="s">
        <v>794</v>
      </c>
      <c r="C87" s="1026"/>
      <c r="D87" s="1026"/>
      <c r="E87" s="1027"/>
      <c r="F87" s="118">
        <v>3194</v>
      </c>
      <c r="G87" s="372">
        <v>0</v>
      </c>
      <c r="H87" s="372">
        <v>1033</v>
      </c>
      <c r="I87" s="118">
        <v>1033</v>
      </c>
      <c r="J87" s="191">
        <f>I87/H87*100</f>
        <v>100</v>
      </c>
    </row>
    <row r="88" spans="1:10" ht="12.75">
      <c r="A88" s="26"/>
      <c r="B88" s="1025" t="s">
        <v>351</v>
      </c>
      <c r="C88" s="1026"/>
      <c r="D88" s="1026"/>
      <c r="E88" s="1027"/>
      <c r="F88" s="118">
        <v>8920</v>
      </c>
      <c r="G88" s="372">
        <v>0</v>
      </c>
      <c r="H88" s="372">
        <v>6169</v>
      </c>
      <c r="I88" s="118">
        <v>6168</v>
      </c>
      <c r="J88" s="191">
        <f>I88/H88*100</f>
        <v>99.98378991732858</v>
      </c>
    </row>
    <row r="89" spans="1:10" ht="12.75">
      <c r="A89" s="26"/>
      <c r="B89" s="1025" t="s">
        <v>507</v>
      </c>
      <c r="C89" s="1026"/>
      <c r="D89" s="1026"/>
      <c r="E89" s="1027"/>
      <c r="F89" s="118">
        <v>181</v>
      </c>
      <c r="G89" s="372">
        <v>0</v>
      </c>
      <c r="H89" s="372">
        <v>0</v>
      </c>
      <c r="I89" s="118">
        <v>0</v>
      </c>
      <c r="J89" s="191">
        <v>0</v>
      </c>
    </row>
    <row r="90" spans="1:10" ht="12.75">
      <c r="A90" s="26"/>
      <c r="B90" s="1025" t="s">
        <v>509</v>
      </c>
      <c r="C90" s="1026"/>
      <c r="D90" s="1026"/>
      <c r="E90" s="1027"/>
      <c r="F90" s="118">
        <v>2454</v>
      </c>
      <c r="G90" s="372">
        <v>1730</v>
      </c>
      <c r="H90" s="372">
        <v>3120</v>
      </c>
      <c r="I90" s="118">
        <v>3120</v>
      </c>
      <c r="J90" s="191">
        <v>0</v>
      </c>
    </row>
    <row r="91" spans="1:10" ht="12.75">
      <c r="A91" s="26"/>
      <c r="B91" s="1025" t="s">
        <v>454</v>
      </c>
      <c r="C91" s="1035"/>
      <c r="D91" s="1035"/>
      <c r="E91" s="1027"/>
      <c r="F91" s="118">
        <v>83</v>
      </c>
      <c r="G91" s="372">
        <v>0</v>
      </c>
      <c r="H91" s="372">
        <v>165</v>
      </c>
      <c r="I91" s="118">
        <v>165</v>
      </c>
      <c r="J91" s="191">
        <f>I91/H91*100</f>
        <v>100</v>
      </c>
    </row>
    <row r="92" spans="1:10" ht="12.75">
      <c r="A92" s="26"/>
      <c r="B92" s="1025" t="s">
        <v>29</v>
      </c>
      <c r="C92" s="1026"/>
      <c r="D92" s="1026"/>
      <c r="E92" s="1027"/>
      <c r="F92" s="118">
        <v>0</v>
      </c>
      <c r="G92" s="372">
        <v>2040</v>
      </c>
      <c r="H92" s="372">
        <v>3189</v>
      </c>
      <c r="I92" s="118">
        <v>3189</v>
      </c>
      <c r="J92" s="191">
        <f>I92/H92*100</f>
        <v>100</v>
      </c>
    </row>
    <row r="93" spans="1:10" ht="12.75">
      <c r="A93" s="26"/>
      <c r="B93" s="1025" t="s">
        <v>44</v>
      </c>
      <c r="C93" s="1026"/>
      <c r="D93" s="1026"/>
      <c r="E93" s="1027"/>
      <c r="F93" s="118">
        <v>0</v>
      </c>
      <c r="G93" s="372">
        <v>0</v>
      </c>
      <c r="H93" s="372">
        <v>466</v>
      </c>
      <c r="I93" s="118">
        <v>466</v>
      </c>
      <c r="J93" s="191">
        <f>I93/H93*100</f>
        <v>100</v>
      </c>
    </row>
    <row r="94" spans="1:10" ht="13.5" thickBot="1">
      <c r="A94" s="26"/>
      <c r="B94" s="361"/>
      <c r="C94" s="840"/>
      <c r="D94" s="840"/>
      <c r="E94" s="841"/>
      <c r="F94" s="118"/>
      <c r="G94" s="372"/>
      <c r="H94" s="372"/>
      <c r="I94" s="118"/>
      <c r="J94" s="191"/>
    </row>
    <row r="95" spans="1:10" ht="13.5" thickBot="1">
      <c r="A95" s="851"/>
      <c r="B95" s="1022" t="s">
        <v>53</v>
      </c>
      <c r="C95" s="1011"/>
      <c r="D95" s="1011"/>
      <c r="E95" s="1012"/>
      <c r="F95" s="852">
        <f>F10+F18+F19+F35+F67+F72</f>
        <v>1495232</v>
      </c>
      <c r="G95" s="852">
        <f>G10+G18+G19+G35+G67+G72</f>
        <v>1291054</v>
      </c>
      <c r="H95" s="852">
        <f>H10+H18+H19+H35+H67+H72</f>
        <v>1430051</v>
      </c>
      <c r="I95" s="852">
        <f>I10+I18+I19+I35+I67+I72</f>
        <v>1429364</v>
      </c>
      <c r="J95" s="853">
        <f>I95/H95*100</f>
        <v>99.95195975528145</v>
      </c>
    </row>
    <row r="96" spans="1:10" ht="12.75">
      <c r="A96" s="26"/>
      <c r="B96" s="361"/>
      <c r="C96" s="840"/>
      <c r="D96" s="840"/>
      <c r="E96" s="841"/>
      <c r="F96" s="118"/>
      <c r="G96" s="372"/>
      <c r="H96" s="372"/>
      <c r="I96" s="118"/>
      <c r="J96" s="191"/>
    </row>
    <row r="97" spans="1:10" ht="12.75">
      <c r="A97" s="26"/>
      <c r="B97" s="361"/>
      <c r="C97" s="840"/>
      <c r="D97" s="840"/>
      <c r="E97" s="841"/>
      <c r="F97" s="118"/>
      <c r="G97" s="372"/>
      <c r="H97" s="372"/>
      <c r="I97" s="118"/>
      <c r="J97" s="191"/>
    </row>
    <row r="98" spans="1:10" ht="12.75">
      <c r="A98" s="26"/>
      <c r="B98" s="361"/>
      <c r="C98" s="840"/>
      <c r="D98" s="840"/>
      <c r="E98" s="841"/>
      <c r="F98" s="118"/>
      <c r="G98" s="372"/>
      <c r="H98" s="372"/>
      <c r="I98" s="118"/>
      <c r="J98" s="191"/>
    </row>
    <row r="99" spans="1:10" ht="13.5" thickBot="1">
      <c r="A99" s="31"/>
      <c r="B99" s="982" t="s">
        <v>45</v>
      </c>
      <c r="C99" s="983"/>
      <c r="D99" s="983"/>
      <c r="E99" s="984"/>
      <c r="F99" s="561"/>
      <c r="G99" s="560"/>
      <c r="H99" s="560"/>
      <c r="I99" s="561"/>
      <c r="J99" s="562"/>
    </row>
    <row r="100" spans="1:10" ht="13.5" thickTop="1">
      <c r="A100" s="32"/>
      <c r="B100" s="884"/>
      <c r="C100" s="232"/>
      <c r="D100" s="232"/>
      <c r="E100" s="232"/>
      <c r="F100" s="227"/>
      <c r="G100" s="385"/>
      <c r="H100" s="385"/>
      <c r="I100" s="227"/>
      <c r="J100" s="228"/>
    </row>
    <row r="101" spans="1:10" ht="12.75">
      <c r="A101" s="32"/>
      <c r="B101" s="25"/>
      <c r="C101" s="232"/>
      <c r="D101" s="232"/>
      <c r="E101" s="232"/>
      <c r="F101" s="227"/>
      <c r="G101" s="385"/>
      <c r="H101" s="385"/>
      <c r="I101" s="227"/>
      <c r="J101" s="228"/>
    </row>
    <row r="102" spans="1:10" ht="12.75">
      <c r="A102" s="32"/>
      <c r="B102" s="25"/>
      <c r="C102" s="232"/>
      <c r="D102" s="232"/>
      <c r="E102" s="232"/>
      <c r="F102" s="227"/>
      <c r="G102" s="385"/>
      <c r="H102" s="385"/>
      <c r="I102" s="227"/>
      <c r="J102" s="228"/>
    </row>
    <row r="103" spans="1:10" ht="12.75">
      <c r="A103" s="32"/>
      <c r="B103" s="25"/>
      <c r="C103" s="232"/>
      <c r="D103" s="232"/>
      <c r="E103" s="232"/>
      <c r="F103" s="227"/>
      <c r="G103" s="385"/>
      <c r="H103" s="385"/>
      <c r="I103" s="227"/>
      <c r="J103" s="228"/>
    </row>
    <row r="104" spans="1:10" ht="12.75">
      <c r="A104" s="32"/>
      <c r="B104" s="25"/>
      <c r="C104" s="232"/>
      <c r="D104" s="232"/>
      <c r="E104" s="232"/>
      <c r="F104" s="227"/>
      <c r="G104" s="385"/>
      <c r="H104" s="385"/>
      <c r="I104" s="227"/>
      <c r="J104" s="228"/>
    </row>
    <row r="105" spans="1:10" ht="12.75">
      <c r="A105" s="32"/>
      <c r="B105" s="25"/>
      <c r="C105" s="232"/>
      <c r="D105" s="232"/>
      <c r="E105" s="232"/>
      <c r="F105" s="227"/>
      <c r="G105" s="385"/>
      <c r="H105" s="385"/>
      <c r="I105" s="227"/>
      <c r="J105" s="228"/>
    </row>
    <row r="106" spans="1:10" ht="12.75">
      <c r="A106" s="32"/>
      <c r="B106" s="25"/>
      <c r="C106" s="232"/>
      <c r="D106" s="232"/>
      <c r="E106" s="232"/>
      <c r="F106" s="227"/>
      <c r="G106" s="385"/>
      <c r="H106" s="385"/>
      <c r="I106" s="227"/>
      <c r="J106" s="228"/>
    </row>
    <row r="107" spans="1:10" ht="12.75">
      <c r="A107" s="32"/>
      <c r="B107" s="25"/>
      <c r="C107" s="232"/>
      <c r="D107" s="232"/>
      <c r="E107" s="232"/>
      <c r="F107" s="227"/>
      <c r="G107" s="385"/>
      <c r="H107" s="385"/>
      <c r="I107" s="227"/>
      <c r="J107" s="228"/>
    </row>
    <row r="108" spans="1:10" ht="12.75">
      <c r="A108" s="32"/>
      <c r="B108" s="25"/>
      <c r="C108" s="232"/>
      <c r="D108" s="232"/>
      <c r="E108" s="232"/>
      <c r="F108" s="227"/>
      <c r="G108" s="385"/>
      <c r="H108" s="385"/>
      <c r="I108" s="227"/>
      <c r="J108" s="228"/>
    </row>
    <row r="109" spans="1:10" ht="12.75">
      <c r="A109" s="32"/>
      <c r="B109" s="25"/>
      <c r="C109" s="232"/>
      <c r="D109" s="232"/>
      <c r="E109" s="232"/>
      <c r="F109" s="227"/>
      <c r="G109" s="385"/>
      <c r="H109" s="385"/>
      <c r="I109" s="227"/>
      <c r="J109" s="228"/>
    </row>
    <row r="110" spans="1:10" ht="12.75">
      <c r="A110" s="32"/>
      <c r="B110" s="25"/>
      <c r="C110" s="232"/>
      <c r="D110" s="232"/>
      <c r="E110" s="232"/>
      <c r="F110" s="227"/>
      <c r="G110" s="385"/>
      <c r="H110" s="385"/>
      <c r="I110" s="227"/>
      <c r="J110" s="228"/>
    </row>
    <row r="111" spans="1:10" ht="12.75">
      <c r="A111" s="32"/>
      <c r="B111" s="25"/>
      <c r="C111" s="232"/>
      <c r="D111" s="232"/>
      <c r="E111" s="232"/>
      <c r="F111" s="227"/>
      <c r="G111" s="385"/>
      <c r="H111" s="385"/>
      <c r="I111" s="227"/>
      <c r="J111" s="228"/>
    </row>
    <row r="112" spans="1:10" ht="12.75">
      <c r="A112" s="32"/>
      <c r="B112" s="25"/>
      <c r="C112" s="232"/>
      <c r="D112" s="232"/>
      <c r="E112" s="232"/>
      <c r="F112" s="227"/>
      <c r="G112" s="385"/>
      <c r="H112" s="385"/>
      <c r="I112" s="227"/>
      <c r="J112" s="228"/>
    </row>
    <row r="113" spans="1:10" ht="12.75">
      <c r="A113" s="32"/>
      <c r="B113" s="25"/>
      <c r="C113" s="232"/>
      <c r="D113" s="232"/>
      <c r="E113" s="232"/>
      <c r="F113" s="227"/>
      <c r="G113" s="385"/>
      <c r="H113" s="385"/>
      <c r="I113" s="227"/>
      <c r="J113" s="228"/>
    </row>
    <row r="114" spans="1:10" ht="12.75">
      <c r="A114" s="32"/>
      <c r="B114" s="25"/>
      <c r="C114" s="232"/>
      <c r="D114" s="232"/>
      <c r="E114" s="232"/>
      <c r="F114" s="227"/>
      <c r="G114" s="385"/>
      <c r="H114" s="385"/>
      <c r="I114" s="227"/>
      <c r="J114" s="228"/>
    </row>
    <row r="115" spans="1:10" ht="12.75">
      <c r="A115" s="32"/>
      <c r="B115" s="25"/>
      <c r="C115" s="232"/>
      <c r="D115" s="232"/>
      <c r="E115" s="232"/>
      <c r="F115" s="227"/>
      <c r="G115" s="385"/>
      <c r="H115" s="385"/>
      <c r="I115" s="227"/>
      <c r="J115" s="228"/>
    </row>
    <row r="116" spans="1:10" ht="12.75">
      <c r="A116" s="32"/>
      <c r="B116" s="25"/>
      <c r="C116" s="232"/>
      <c r="D116" s="232"/>
      <c r="E116" s="232"/>
      <c r="F116" s="227"/>
      <c r="G116" s="385"/>
      <c r="H116" s="385"/>
      <c r="I116" s="227"/>
      <c r="J116" s="228"/>
    </row>
    <row r="117" spans="1:10" ht="12.75">
      <c r="A117" s="32"/>
      <c r="B117" s="25"/>
      <c r="C117" s="232"/>
      <c r="D117" s="232"/>
      <c r="E117" s="232"/>
      <c r="F117" s="227"/>
      <c r="G117" s="385"/>
      <c r="H117" s="385"/>
      <c r="I117" s="227"/>
      <c r="J117" s="228"/>
    </row>
    <row r="118" spans="1:10" ht="12.75">
      <c r="A118" s="32"/>
      <c r="B118" s="25"/>
      <c r="C118" s="232"/>
      <c r="D118" s="232"/>
      <c r="E118" s="232"/>
      <c r="F118" s="227"/>
      <c r="G118" s="385"/>
      <c r="H118" s="385"/>
      <c r="I118" s="227"/>
      <c r="J118" s="228"/>
    </row>
    <row r="119" spans="1:10" ht="12.75">
      <c r="A119" s="32"/>
      <c r="B119" s="25"/>
      <c r="C119" s="232"/>
      <c r="D119" s="232"/>
      <c r="E119" s="232"/>
      <c r="F119" s="227"/>
      <c r="G119" s="385"/>
      <c r="H119" s="385"/>
      <c r="I119" s="227"/>
      <c r="J119" s="228"/>
    </row>
    <row r="120" spans="1:10" ht="12.75">
      <c r="A120" s="32"/>
      <c r="B120" s="25"/>
      <c r="C120" s="232"/>
      <c r="D120" s="232"/>
      <c r="E120" s="232"/>
      <c r="F120" s="227"/>
      <c r="G120" s="385"/>
      <c r="H120" s="385"/>
      <c r="I120" s="227"/>
      <c r="J120" s="228"/>
    </row>
    <row r="121" spans="1:10" ht="12.75">
      <c r="A121" s="32"/>
      <c r="B121" s="25"/>
      <c r="C121" s="232"/>
      <c r="D121" s="232"/>
      <c r="E121" s="232"/>
      <c r="F121" s="227"/>
      <c r="G121" s="385"/>
      <c r="H121" s="385"/>
      <c r="I121" s="227"/>
      <c r="J121" s="228"/>
    </row>
    <row r="122" spans="1:10" ht="12.75">
      <c r="A122" s="32"/>
      <c r="B122" s="25"/>
      <c r="C122" s="232"/>
      <c r="D122" s="232"/>
      <c r="E122" s="232"/>
      <c r="F122" s="227"/>
      <c r="G122" s="385"/>
      <c r="H122" s="385"/>
      <c r="I122" s="227"/>
      <c r="J122" s="228"/>
    </row>
    <row r="123" spans="1:10" ht="12.75">
      <c r="A123" s="32"/>
      <c r="B123" s="25"/>
      <c r="C123" s="232"/>
      <c r="D123" s="232"/>
      <c r="E123" s="232"/>
      <c r="F123" s="227"/>
      <c r="G123" s="385"/>
      <c r="H123" s="385"/>
      <c r="I123" s="227"/>
      <c r="J123" s="228"/>
    </row>
    <row r="124" spans="1:10" ht="15">
      <c r="A124" s="32"/>
      <c r="B124" s="25"/>
      <c r="C124" s="232"/>
      <c r="D124" s="232"/>
      <c r="E124" s="232"/>
      <c r="F124" s="227"/>
      <c r="G124" s="989" t="s">
        <v>394</v>
      </c>
      <c r="H124" s="989"/>
      <c r="I124" s="981"/>
      <c r="J124" s="981"/>
    </row>
    <row r="125" spans="1:10" ht="12.75">
      <c r="A125" s="32"/>
      <c r="B125" s="25"/>
      <c r="C125" s="232"/>
      <c r="D125" s="232"/>
      <c r="E125" s="232"/>
      <c r="F125" s="227"/>
      <c r="G125" s="385"/>
      <c r="H125" s="385"/>
      <c r="I125" s="227"/>
      <c r="J125" s="228"/>
    </row>
    <row r="126" spans="1:10" ht="13.5" thickBot="1">
      <c r="A126" s="33"/>
      <c r="B126" s="885"/>
      <c r="C126" s="262"/>
      <c r="D126" s="262"/>
      <c r="E126" s="262"/>
      <c r="F126" s="264"/>
      <c r="G126" s="444"/>
      <c r="H126" s="444"/>
      <c r="I126" s="264"/>
      <c r="J126" s="362"/>
    </row>
    <row r="127" spans="1:10" ht="13.5" thickTop="1">
      <c r="A127" s="1014" t="s">
        <v>823</v>
      </c>
      <c r="B127" s="1016" t="s">
        <v>824</v>
      </c>
      <c r="C127" s="1016"/>
      <c r="D127" s="1016"/>
      <c r="E127" s="1016"/>
      <c r="F127" s="1032" t="s">
        <v>532</v>
      </c>
      <c r="G127" s="1020" t="s">
        <v>21</v>
      </c>
      <c r="H127" s="1020" t="s">
        <v>22</v>
      </c>
      <c r="I127" s="1032" t="s">
        <v>23</v>
      </c>
      <c r="J127" s="1029" t="s">
        <v>535</v>
      </c>
    </row>
    <row r="128" spans="1:10" ht="22.5" customHeight="1">
      <c r="A128" s="1015"/>
      <c r="B128" s="1017"/>
      <c r="C128" s="1017"/>
      <c r="D128" s="1017"/>
      <c r="E128" s="1017"/>
      <c r="F128" s="1000"/>
      <c r="G128" s="1021"/>
      <c r="H128" s="1031"/>
      <c r="I128" s="1031"/>
      <c r="J128" s="1030"/>
    </row>
    <row r="129" spans="1:10" ht="12.75">
      <c r="A129" s="26"/>
      <c r="B129" s="1013" t="s">
        <v>843</v>
      </c>
      <c r="C129" s="1006"/>
      <c r="D129" s="1006"/>
      <c r="E129" s="1002"/>
      <c r="F129" s="125"/>
      <c r="G129" s="379"/>
      <c r="H129" s="379"/>
      <c r="I129" s="125"/>
      <c r="J129" s="188"/>
    </row>
    <row r="130" spans="1:10" ht="12.75">
      <c r="A130" s="29" t="s">
        <v>846</v>
      </c>
      <c r="B130" s="960" t="s">
        <v>845</v>
      </c>
      <c r="C130" s="961"/>
      <c r="D130" s="961"/>
      <c r="E130" s="962"/>
      <c r="F130" s="130">
        <v>8198</v>
      </c>
      <c r="G130" s="380">
        <v>0</v>
      </c>
      <c r="H130" s="380">
        <v>4406</v>
      </c>
      <c r="I130" s="130">
        <v>4406</v>
      </c>
      <c r="J130" s="189">
        <f>I130/H130*100</f>
        <v>100</v>
      </c>
    </row>
    <row r="131" spans="1:10" ht="12.75">
      <c r="A131" s="26" t="s">
        <v>848</v>
      </c>
      <c r="B131" s="1043" t="s">
        <v>847</v>
      </c>
      <c r="C131" s="1043"/>
      <c r="D131" s="1043"/>
      <c r="E131" s="1043"/>
      <c r="F131" s="381">
        <f>F132+F133</f>
        <v>18743</v>
      </c>
      <c r="G131" s="381">
        <f>G132</f>
        <v>16046</v>
      </c>
      <c r="H131" s="381">
        <f>H132+H133</f>
        <v>18775</v>
      </c>
      <c r="I131" s="381">
        <f>I132+I133</f>
        <v>19289</v>
      </c>
      <c r="J131" s="190">
        <f>I131/H131*100</f>
        <v>102.73768308921439</v>
      </c>
    </row>
    <row r="132" spans="1:10" ht="12.75">
      <c r="A132" s="26"/>
      <c r="B132" s="1025" t="s">
        <v>403</v>
      </c>
      <c r="C132" s="1033"/>
      <c r="D132" s="1033"/>
      <c r="E132" s="1033"/>
      <c r="F132" s="124">
        <v>14474</v>
      </c>
      <c r="G132" s="382">
        <v>16046</v>
      </c>
      <c r="H132" s="382">
        <v>13415</v>
      </c>
      <c r="I132" s="124">
        <v>13415</v>
      </c>
      <c r="J132" s="191">
        <f>I132/H132*100</f>
        <v>100</v>
      </c>
    </row>
    <row r="133" spans="1:10" ht="12.75">
      <c r="A133" s="26"/>
      <c r="B133" s="1025" t="s">
        <v>40</v>
      </c>
      <c r="C133" s="1033"/>
      <c r="D133" s="1033"/>
      <c r="E133" s="1034"/>
      <c r="F133" s="124">
        <v>4269</v>
      </c>
      <c r="G133" s="382">
        <v>0</v>
      </c>
      <c r="H133" s="382">
        <f>1009+4351</f>
        <v>5360</v>
      </c>
      <c r="I133" s="124">
        <f>1009+4865</f>
        <v>5874</v>
      </c>
      <c r="J133" s="191">
        <f>I133/H133*100</f>
        <v>109.58955223880598</v>
      </c>
    </row>
    <row r="134" spans="1:10" ht="12.75">
      <c r="A134" s="27" t="s">
        <v>851</v>
      </c>
      <c r="B134" s="1003" t="s">
        <v>849</v>
      </c>
      <c r="C134" s="1004"/>
      <c r="D134" s="1004"/>
      <c r="E134" s="1004"/>
      <c r="F134" s="131">
        <v>0</v>
      </c>
      <c r="G134" s="383">
        <v>0</v>
      </c>
      <c r="H134" s="383">
        <v>0</v>
      </c>
      <c r="I134" s="131">
        <v>0</v>
      </c>
      <c r="J134" s="192">
        <v>0</v>
      </c>
    </row>
    <row r="135" spans="1:10" ht="12.75">
      <c r="A135" s="27"/>
      <c r="B135" s="1005" t="s">
        <v>467</v>
      </c>
      <c r="C135" s="992"/>
      <c r="D135" s="992"/>
      <c r="E135" s="992"/>
      <c r="F135" s="126"/>
      <c r="G135" s="394"/>
      <c r="H135" s="393"/>
      <c r="I135" s="122"/>
      <c r="J135" s="565"/>
    </row>
    <row r="136" spans="1:10" ht="12.75">
      <c r="A136" s="26" t="s">
        <v>865</v>
      </c>
      <c r="B136" s="1043" t="s">
        <v>336</v>
      </c>
      <c r="C136" s="1043"/>
      <c r="D136" s="1043"/>
      <c r="E136" s="1043"/>
      <c r="F136" s="117">
        <f>SUM(F137:F138)</f>
        <v>7785</v>
      </c>
      <c r="G136" s="381">
        <f>SUM(G137:G138)</f>
        <v>9716</v>
      </c>
      <c r="H136" s="381">
        <f>SUM(H137:H138)</f>
        <v>11460</v>
      </c>
      <c r="I136" s="117">
        <f>SUM(I137:I138)</f>
        <v>11463</v>
      </c>
      <c r="J136" s="190">
        <f aca="true" t="shared" si="4" ref="J136:J141">I136/H136*100</f>
        <v>100.0261780104712</v>
      </c>
    </row>
    <row r="137" spans="1:10" ht="12.75">
      <c r="A137" s="26"/>
      <c r="B137" s="1025" t="s">
        <v>379</v>
      </c>
      <c r="C137" s="1033"/>
      <c r="D137" s="1033"/>
      <c r="E137" s="1034"/>
      <c r="F137" s="118">
        <v>1048</v>
      </c>
      <c r="G137" s="372">
        <v>2426</v>
      </c>
      <c r="H137" s="372">
        <v>4914</v>
      </c>
      <c r="I137" s="118">
        <v>4914</v>
      </c>
      <c r="J137" s="191">
        <f t="shared" si="4"/>
        <v>100</v>
      </c>
    </row>
    <row r="138" spans="1:10" ht="12.75">
      <c r="A138" s="26"/>
      <c r="B138" s="1025" t="s">
        <v>39</v>
      </c>
      <c r="C138" s="1035"/>
      <c r="D138" s="1035"/>
      <c r="E138" s="1027"/>
      <c r="F138" s="118">
        <v>6737</v>
      </c>
      <c r="G138" s="372">
        <v>7290</v>
      </c>
      <c r="H138" s="372">
        <v>6546</v>
      </c>
      <c r="I138" s="118">
        <v>6549</v>
      </c>
      <c r="J138" s="191">
        <f t="shared" si="4"/>
        <v>100.04582951420716</v>
      </c>
    </row>
    <row r="139" spans="1:10" ht="12.75">
      <c r="A139" s="26" t="s">
        <v>867</v>
      </c>
      <c r="B139" s="1025" t="s">
        <v>337</v>
      </c>
      <c r="C139" s="1033"/>
      <c r="D139" s="1033"/>
      <c r="E139" s="1034"/>
      <c r="F139" s="384">
        <f>SUM(F140:F150)</f>
        <v>298692</v>
      </c>
      <c r="G139" s="384">
        <f>SUM(G140:G150)</f>
        <v>49872</v>
      </c>
      <c r="H139" s="384">
        <f>SUM(H140:H150)</f>
        <v>54651</v>
      </c>
      <c r="I139" s="384">
        <f>SUM(I140:I150)</f>
        <v>54651</v>
      </c>
      <c r="J139" s="190">
        <f t="shared" si="4"/>
        <v>100</v>
      </c>
    </row>
    <row r="140" spans="1:10" ht="12.75">
      <c r="A140" s="26"/>
      <c r="B140" s="1025" t="s">
        <v>455</v>
      </c>
      <c r="C140" s="1026"/>
      <c r="D140" s="1026"/>
      <c r="E140" s="1027"/>
      <c r="F140" s="346">
        <v>650</v>
      </c>
      <c r="G140" s="369">
        <v>0</v>
      </c>
      <c r="H140" s="369">
        <v>1500</v>
      </c>
      <c r="I140" s="346">
        <v>1500</v>
      </c>
      <c r="J140" s="217">
        <f t="shared" si="4"/>
        <v>100</v>
      </c>
    </row>
    <row r="141" spans="1:10" ht="12.75">
      <c r="A141" s="26"/>
      <c r="B141" s="1025" t="s">
        <v>498</v>
      </c>
      <c r="C141" s="1026"/>
      <c r="D141" s="1026"/>
      <c r="E141" s="1027"/>
      <c r="F141" s="118">
        <v>74136</v>
      </c>
      <c r="G141" s="372">
        <v>27918</v>
      </c>
      <c r="H141" s="372">
        <v>27918</v>
      </c>
      <c r="I141" s="118">
        <v>27918</v>
      </c>
      <c r="J141" s="191">
        <f t="shared" si="4"/>
        <v>100</v>
      </c>
    </row>
    <row r="142" spans="1:10" ht="12.75">
      <c r="A142" s="26"/>
      <c r="B142" s="1025" t="s">
        <v>463</v>
      </c>
      <c r="C142" s="1026"/>
      <c r="D142" s="1026"/>
      <c r="E142" s="1027"/>
      <c r="F142" s="118">
        <v>6749</v>
      </c>
      <c r="G142" s="372">
        <v>0</v>
      </c>
      <c r="H142" s="372">
        <v>0</v>
      </c>
      <c r="I142" s="118">
        <v>0</v>
      </c>
      <c r="J142" s="191">
        <v>0</v>
      </c>
    </row>
    <row r="143" spans="1:10" ht="12.75">
      <c r="A143" s="26"/>
      <c r="B143" s="1025" t="s">
        <v>499</v>
      </c>
      <c r="C143" s="1026"/>
      <c r="D143" s="1026"/>
      <c r="E143" s="1027"/>
      <c r="F143" s="118">
        <v>35744</v>
      </c>
      <c r="G143" s="372">
        <v>197</v>
      </c>
      <c r="H143" s="372">
        <v>1693</v>
      </c>
      <c r="I143" s="118">
        <v>1693</v>
      </c>
      <c r="J143" s="191">
        <f aca="true" t="shared" si="5" ref="J143:J149">I143/H143*100</f>
        <v>100</v>
      </c>
    </row>
    <row r="144" spans="1:10" ht="12.75">
      <c r="A144" s="26"/>
      <c r="B144" s="1025" t="s">
        <v>500</v>
      </c>
      <c r="C144" s="1026"/>
      <c r="D144" s="1026"/>
      <c r="E144" s="1027"/>
      <c r="F144" s="118">
        <v>0</v>
      </c>
      <c r="G144" s="372">
        <v>0</v>
      </c>
      <c r="H144" s="372">
        <v>1880</v>
      </c>
      <c r="I144" s="118">
        <v>1880</v>
      </c>
      <c r="J144" s="191">
        <f t="shared" si="5"/>
        <v>100</v>
      </c>
    </row>
    <row r="145" spans="1:10" ht="12.75">
      <c r="A145" s="26"/>
      <c r="B145" s="1025" t="s">
        <v>456</v>
      </c>
      <c r="C145" s="1026"/>
      <c r="D145" s="1026"/>
      <c r="E145" s="1027"/>
      <c r="F145" s="118">
        <v>36811</v>
      </c>
      <c r="G145" s="372">
        <v>2392</v>
      </c>
      <c r="H145" s="372">
        <v>2392</v>
      </c>
      <c r="I145" s="118">
        <v>2392</v>
      </c>
      <c r="J145" s="191">
        <f t="shared" si="5"/>
        <v>100</v>
      </c>
    </row>
    <row r="146" spans="1:10" ht="12.75">
      <c r="A146" s="26"/>
      <c r="B146" s="1025" t="s">
        <v>457</v>
      </c>
      <c r="C146" s="1026"/>
      <c r="D146" s="1026"/>
      <c r="E146" s="1027"/>
      <c r="F146" s="118">
        <v>17400</v>
      </c>
      <c r="G146" s="372">
        <v>0</v>
      </c>
      <c r="H146" s="372">
        <v>0</v>
      </c>
      <c r="I146" s="118">
        <v>0</v>
      </c>
      <c r="J146" s="191">
        <v>0</v>
      </c>
    </row>
    <row r="147" spans="1:10" ht="12.75">
      <c r="A147" s="26"/>
      <c r="B147" s="1025" t="s">
        <v>501</v>
      </c>
      <c r="C147" s="1026"/>
      <c r="D147" s="1026"/>
      <c r="E147" s="1027"/>
      <c r="F147" s="118">
        <v>951</v>
      </c>
      <c r="G147" s="372">
        <v>2068</v>
      </c>
      <c r="H147" s="372">
        <v>2001</v>
      </c>
      <c r="I147" s="118">
        <v>2001</v>
      </c>
      <c r="J147" s="191">
        <f t="shared" si="5"/>
        <v>100</v>
      </c>
    </row>
    <row r="148" spans="1:10" ht="12.75">
      <c r="A148" s="26"/>
      <c r="B148" s="1025" t="s">
        <v>502</v>
      </c>
      <c r="C148" s="1026"/>
      <c r="D148" s="1026"/>
      <c r="E148" s="1027"/>
      <c r="F148" s="118">
        <v>0</v>
      </c>
      <c r="G148" s="372">
        <v>14397</v>
      </c>
      <c r="H148" s="372">
        <v>14166</v>
      </c>
      <c r="I148" s="118">
        <v>14166</v>
      </c>
      <c r="J148" s="191">
        <f t="shared" si="5"/>
        <v>100</v>
      </c>
    </row>
    <row r="149" spans="1:10" ht="12.75">
      <c r="A149" s="26"/>
      <c r="B149" s="1025" t="s">
        <v>508</v>
      </c>
      <c r="C149" s="1026"/>
      <c r="D149" s="1026"/>
      <c r="E149" s="1027"/>
      <c r="F149" s="118">
        <v>0</v>
      </c>
      <c r="G149" s="372">
        <v>2900</v>
      </c>
      <c r="H149" s="372">
        <v>3101</v>
      </c>
      <c r="I149" s="118">
        <v>3101</v>
      </c>
      <c r="J149" s="191">
        <f t="shared" si="5"/>
        <v>100</v>
      </c>
    </row>
    <row r="150" spans="1:10" ht="12.75">
      <c r="A150" s="26"/>
      <c r="B150" s="1025" t="s">
        <v>503</v>
      </c>
      <c r="C150" s="1026"/>
      <c r="D150" s="1026"/>
      <c r="E150" s="1027"/>
      <c r="F150" s="118">
        <v>126251</v>
      </c>
      <c r="G150" s="372">
        <v>0</v>
      </c>
      <c r="H150" s="372">
        <v>0</v>
      </c>
      <c r="I150" s="118">
        <v>0</v>
      </c>
      <c r="J150" s="191">
        <v>0</v>
      </c>
    </row>
    <row r="151" spans="1:10" ht="13.5" thickBot="1">
      <c r="A151" s="30"/>
      <c r="B151" s="361"/>
      <c r="C151" s="840"/>
      <c r="D151" s="840"/>
      <c r="E151" s="841"/>
      <c r="F151" s="118"/>
      <c r="G151" s="372"/>
      <c r="H151" s="372"/>
      <c r="I151" s="118"/>
      <c r="J151" s="191"/>
    </row>
    <row r="152" spans="1:10" ht="13.5" thickBot="1">
      <c r="A152" s="438"/>
      <c r="B152" s="1022" t="s">
        <v>470</v>
      </c>
      <c r="C152" s="1011"/>
      <c r="D152" s="1011"/>
      <c r="E152" s="1012"/>
      <c r="F152" s="854">
        <f>F130+F131+F134+F136+F139</f>
        <v>333418</v>
      </c>
      <c r="G152" s="854">
        <f>G130+G131+G134+G136+G139</f>
        <v>75634</v>
      </c>
      <c r="H152" s="854">
        <f>H130+H131+H134+H136+H139</f>
        <v>89292</v>
      </c>
      <c r="I152" s="854">
        <f>I130+I131+I134+I136+I139</f>
        <v>89809</v>
      </c>
      <c r="J152" s="853">
        <f>I152/H152*100</f>
        <v>100.57899923845362</v>
      </c>
    </row>
    <row r="153" spans="1:10" ht="12.75">
      <c r="A153" s="30"/>
      <c r="B153" s="361"/>
      <c r="C153" s="232"/>
      <c r="D153" s="232"/>
      <c r="E153" s="841"/>
      <c r="F153" s="118"/>
      <c r="G153" s="372"/>
      <c r="H153" s="372"/>
      <c r="I153" s="118"/>
      <c r="J153" s="191"/>
    </row>
    <row r="154" spans="1:10" ht="12.75">
      <c r="A154" s="29"/>
      <c r="B154" s="1008" t="s">
        <v>858</v>
      </c>
      <c r="C154" s="1009"/>
      <c r="D154" s="1009"/>
      <c r="E154" s="1010"/>
      <c r="F154" s="127"/>
      <c r="G154" s="374"/>
      <c r="H154" s="374"/>
      <c r="I154" s="127"/>
      <c r="J154" s="189"/>
    </row>
    <row r="155" spans="1:10" ht="12.75">
      <c r="A155" s="34"/>
      <c r="B155" s="1013" t="s">
        <v>859</v>
      </c>
      <c r="C155" s="1006"/>
      <c r="D155" s="1006"/>
      <c r="E155" s="1002"/>
      <c r="F155" s="128"/>
      <c r="G155" s="386"/>
      <c r="H155" s="379"/>
      <c r="I155" s="125"/>
      <c r="J155" s="192"/>
    </row>
    <row r="156" spans="1:10" ht="12.75">
      <c r="A156" s="30" t="s">
        <v>870</v>
      </c>
      <c r="B156" s="1044" t="s">
        <v>861</v>
      </c>
      <c r="C156" s="1045"/>
      <c r="D156" s="1045"/>
      <c r="E156" s="1007"/>
      <c r="F156" s="130">
        <f>SUM(F157:F160)</f>
        <v>1906</v>
      </c>
      <c r="G156" s="384">
        <f>SUM(G157:G160)</f>
        <v>1700</v>
      </c>
      <c r="H156" s="368">
        <f>SUM(H157:H160)</f>
        <v>4700</v>
      </c>
      <c r="I156" s="130">
        <f>SUM(I157:I160)</f>
        <v>4522</v>
      </c>
      <c r="J156" s="189">
        <f>I156/H156*100</f>
        <v>96.2127659574468</v>
      </c>
    </row>
    <row r="157" spans="1:10" ht="12.75">
      <c r="A157" s="30"/>
      <c r="B157" s="1028" t="s">
        <v>862</v>
      </c>
      <c r="C157" s="1036"/>
      <c r="D157" s="1036"/>
      <c r="E157" s="1037"/>
      <c r="F157" s="118">
        <v>806</v>
      </c>
      <c r="G157" s="372">
        <v>800</v>
      </c>
      <c r="H157" s="372">
        <v>800</v>
      </c>
      <c r="I157" s="118">
        <v>744</v>
      </c>
      <c r="J157" s="191">
        <f>I157/H157*100</f>
        <v>93</v>
      </c>
    </row>
    <row r="158" spans="1:10" ht="12.75">
      <c r="A158" s="30"/>
      <c r="B158" s="1028" t="s">
        <v>46</v>
      </c>
      <c r="C158" s="1026"/>
      <c r="D158" s="1026"/>
      <c r="E158" s="1027"/>
      <c r="F158" s="118">
        <v>0</v>
      </c>
      <c r="G158" s="372">
        <v>0</v>
      </c>
      <c r="H158" s="372">
        <v>3000</v>
      </c>
      <c r="I158" s="118">
        <v>3000</v>
      </c>
      <c r="J158" s="191">
        <f>I158/H158*100</f>
        <v>100</v>
      </c>
    </row>
    <row r="159" spans="1:10" ht="12.75">
      <c r="A159" s="30"/>
      <c r="B159" s="1028" t="s">
        <v>863</v>
      </c>
      <c r="C159" s="1036"/>
      <c r="D159" s="1036"/>
      <c r="E159" s="1037"/>
      <c r="F159" s="118">
        <v>994</v>
      </c>
      <c r="G159" s="372">
        <v>900</v>
      </c>
      <c r="H159" s="372">
        <v>900</v>
      </c>
      <c r="I159" s="118">
        <v>778</v>
      </c>
      <c r="J159" s="191">
        <f>I159/H159*100</f>
        <v>86.44444444444444</v>
      </c>
    </row>
    <row r="160" spans="1:10" ht="13.5" thickBot="1">
      <c r="A160" s="26"/>
      <c r="B160" s="1028" t="s">
        <v>399</v>
      </c>
      <c r="C160" s="1036"/>
      <c r="D160" s="1036"/>
      <c r="E160" s="1037"/>
      <c r="F160" s="118">
        <v>106</v>
      </c>
      <c r="G160" s="372">
        <v>0</v>
      </c>
      <c r="H160" s="372">
        <v>0</v>
      </c>
      <c r="I160" s="118">
        <v>0</v>
      </c>
      <c r="J160" s="191">
        <v>0</v>
      </c>
    </row>
    <row r="161" spans="1:10" ht="13.5" thickBot="1">
      <c r="A161" s="851"/>
      <c r="B161" s="955" t="s">
        <v>54</v>
      </c>
      <c r="C161" s="1011"/>
      <c r="D161" s="1011"/>
      <c r="E161" s="1012"/>
      <c r="F161" s="852">
        <f>F156</f>
        <v>1906</v>
      </c>
      <c r="G161" s="852">
        <f>G156</f>
        <v>1700</v>
      </c>
      <c r="H161" s="852">
        <f>H156</f>
        <v>4700</v>
      </c>
      <c r="I161" s="852">
        <f>I156</f>
        <v>4522</v>
      </c>
      <c r="J161" s="853">
        <f>I161/H161*100</f>
        <v>96.2127659574468</v>
      </c>
    </row>
    <row r="162" spans="1:10" ht="13.5" thickBot="1">
      <c r="A162" s="26"/>
      <c r="B162" s="843"/>
      <c r="C162" s="844"/>
      <c r="D162" s="844"/>
      <c r="E162" s="845"/>
      <c r="F162" s="118"/>
      <c r="G162" s="372"/>
      <c r="H162" s="372"/>
      <c r="I162" s="118"/>
      <c r="J162" s="191"/>
    </row>
    <row r="163" spans="1:10" ht="13.5" thickBot="1">
      <c r="A163" s="851"/>
      <c r="B163" s="1022" t="s">
        <v>55</v>
      </c>
      <c r="C163" s="1023"/>
      <c r="D163" s="1023"/>
      <c r="E163" s="1024"/>
      <c r="F163" s="857">
        <f>4076+2136</f>
        <v>6212</v>
      </c>
      <c r="G163" s="858">
        <v>3640</v>
      </c>
      <c r="H163" s="858">
        <f>1549+3129+511</f>
        <v>5189</v>
      </c>
      <c r="I163" s="859">
        <f>1549+3129</f>
        <v>4678</v>
      </c>
      <c r="J163" s="440">
        <f>I163/H163*100</f>
        <v>90.15224513393717</v>
      </c>
    </row>
    <row r="164" spans="1:10" ht="12.75">
      <c r="A164" s="26" t="s">
        <v>872</v>
      </c>
      <c r="B164" s="1025" t="s">
        <v>871</v>
      </c>
      <c r="C164" s="1033"/>
      <c r="D164" s="1033"/>
      <c r="E164" s="1034"/>
      <c r="F164" s="118">
        <f>4076+2136</f>
        <v>6212</v>
      </c>
      <c r="G164" s="372">
        <v>3640</v>
      </c>
      <c r="H164" s="372">
        <f>1549+3129+511</f>
        <v>5189</v>
      </c>
      <c r="I164" s="118">
        <f>1549+3129</f>
        <v>4678</v>
      </c>
      <c r="J164" s="217">
        <f>I164/H164*100</f>
        <v>90.15224513393717</v>
      </c>
    </row>
    <row r="165" spans="1:10" ht="13.5" thickBot="1">
      <c r="A165" s="30"/>
      <c r="B165" s="361"/>
      <c r="C165" s="25"/>
      <c r="D165" s="25"/>
      <c r="E165" s="360"/>
      <c r="F165" s="132"/>
      <c r="G165" s="384"/>
      <c r="H165" s="384"/>
      <c r="I165" s="132"/>
      <c r="J165" s="190"/>
    </row>
    <row r="166" spans="1:10" ht="13.5" thickBot="1">
      <c r="A166" s="438"/>
      <c r="B166" s="971" t="s">
        <v>368</v>
      </c>
      <c r="C166" s="972"/>
      <c r="D166" s="972"/>
      <c r="E166" s="959"/>
      <c r="F166" s="439">
        <f>F95+F152+F161+F163</f>
        <v>1836768</v>
      </c>
      <c r="G166" s="439">
        <f>G95+G152+G161+G163</f>
        <v>1372028</v>
      </c>
      <c r="H166" s="439">
        <f>H95+H152+H161+H163</f>
        <v>1529232</v>
      </c>
      <c r="I166" s="439">
        <f>I95+I152+I161+I163</f>
        <v>1528373</v>
      </c>
      <c r="J166" s="440">
        <f>I166/H166*100</f>
        <v>99.94382801301568</v>
      </c>
    </row>
    <row r="167" spans="1:10" ht="13.5" thickBot="1">
      <c r="A167" s="860"/>
      <c r="B167" s="861"/>
      <c r="C167" s="862"/>
      <c r="D167" s="862"/>
      <c r="E167" s="863"/>
      <c r="F167" s="864"/>
      <c r="G167" s="864"/>
      <c r="H167" s="864"/>
      <c r="I167" s="864"/>
      <c r="J167" s="446"/>
    </row>
    <row r="168" spans="1:10" ht="13.5" thickBot="1">
      <c r="A168" s="851"/>
      <c r="B168" s="1022" t="s">
        <v>471</v>
      </c>
      <c r="C168" s="1023"/>
      <c r="D168" s="1023"/>
      <c r="E168" s="1024"/>
      <c r="F168" s="855"/>
      <c r="G168" s="856"/>
      <c r="H168" s="856"/>
      <c r="I168" s="855"/>
      <c r="J168" s="440"/>
    </row>
    <row r="169" spans="1:10" ht="12.75">
      <c r="A169" s="26" t="s">
        <v>324</v>
      </c>
      <c r="B169" s="1025" t="s">
        <v>866</v>
      </c>
      <c r="C169" s="963"/>
      <c r="D169" s="963"/>
      <c r="E169" s="956"/>
      <c r="F169" s="445">
        <f>SUM(F170:F174)</f>
        <v>170000</v>
      </c>
      <c r="G169" s="445">
        <f>SUM(G170:G174)</f>
        <v>0</v>
      </c>
      <c r="H169" s="445">
        <f>SUM(H170:H174)</f>
        <v>42763</v>
      </c>
      <c r="I169" s="445">
        <f>SUM(I170:I174)</f>
        <v>37826</v>
      </c>
      <c r="J169" s="190">
        <f>I169/H169*100</f>
        <v>88.45497275682249</v>
      </c>
    </row>
    <row r="170" spans="1:10" ht="12.75">
      <c r="A170" s="26"/>
      <c r="B170" s="1025" t="s">
        <v>510</v>
      </c>
      <c r="C170" s="1026"/>
      <c r="D170" s="1026"/>
      <c r="E170" s="1027"/>
      <c r="F170" s="346">
        <v>0</v>
      </c>
      <c r="G170" s="369">
        <v>0</v>
      </c>
      <c r="H170" s="369">
        <v>16735</v>
      </c>
      <c r="I170" s="346">
        <v>11798</v>
      </c>
      <c r="J170" s="191">
        <f>I170/H170*100</f>
        <v>70.49895428742157</v>
      </c>
    </row>
    <row r="171" spans="1:10" ht="12.75">
      <c r="A171" s="26"/>
      <c r="B171" s="1025" t="s">
        <v>511</v>
      </c>
      <c r="C171" s="1026"/>
      <c r="D171" s="1026"/>
      <c r="E171" s="1027"/>
      <c r="F171" s="346">
        <v>0</v>
      </c>
      <c r="G171" s="369">
        <v>0</v>
      </c>
      <c r="H171" s="369">
        <v>0</v>
      </c>
      <c r="I171" s="346">
        <v>0</v>
      </c>
      <c r="J171" s="191">
        <v>0</v>
      </c>
    </row>
    <row r="172" spans="1:10" ht="12.75">
      <c r="A172" s="26"/>
      <c r="B172" s="1025" t="s">
        <v>821</v>
      </c>
      <c r="C172" s="1026"/>
      <c r="D172" s="1026"/>
      <c r="E172" s="1027"/>
      <c r="F172" s="346">
        <v>40000</v>
      </c>
      <c r="G172" s="369">
        <v>0</v>
      </c>
      <c r="H172" s="369">
        <v>0</v>
      </c>
      <c r="I172" s="346">
        <v>0</v>
      </c>
      <c r="J172" s="191">
        <v>0</v>
      </c>
    </row>
    <row r="173" spans="1:10" ht="12.75">
      <c r="A173" s="26"/>
      <c r="B173" s="1025" t="s">
        <v>537</v>
      </c>
      <c r="C173" s="1026"/>
      <c r="D173" s="1026"/>
      <c r="E173" s="1027"/>
      <c r="F173" s="346"/>
      <c r="G173" s="369">
        <v>0</v>
      </c>
      <c r="H173" s="369">
        <v>26028</v>
      </c>
      <c r="I173" s="346">
        <v>26028</v>
      </c>
      <c r="J173" s="191">
        <f>I173/H173*100</f>
        <v>100</v>
      </c>
    </row>
    <row r="174" spans="1:10" ht="12.75">
      <c r="A174" s="26"/>
      <c r="B174" s="1025" t="s">
        <v>820</v>
      </c>
      <c r="C174" s="1026"/>
      <c r="D174" s="1026"/>
      <c r="E174" s="1027"/>
      <c r="F174" s="346">
        <v>130000</v>
      </c>
      <c r="G174" s="369">
        <v>0</v>
      </c>
      <c r="H174" s="369">
        <v>0</v>
      </c>
      <c r="I174" s="346">
        <v>0</v>
      </c>
      <c r="J174" s="191">
        <v>0</v>
      </c>
    </row>
    <row r="175" spans="1:10" ht="12.75">
      <c r="A175" s="26" t="s">
        <v>325</v>
      </c>
      <c r="B175" s="1025" t="s">
        <v>868</v>
      </c>
      <c r="C175" s="1033"/>
      <c r="D175" s="1033"/>
      <c r="E175" s="1034"/>
      <c r="F175" s="132">
        <v>170024</v>
      </c>
      <c r="G175" s="384">
        <v>0</v>
      </c>
      <c r="H175" s="384">
        <v>3100</v>
      </c>
      <c r="I175" s="132">
        <v>3193</v>
      </c>
      <c r="J175" s="190">
        <f>I175/H175*100</f>
        <v>103</v>
      </c>
    </row>
    <row r="176" spans="1:10" ht="12.75">
      <c r="A176" s="26" t="s">
        <v>326</v>
      </c>
      <c r="B176" s="1025" t="s">
        <v>514</v>
      </c>
      <c r="C176" s="1035"/>
      <c r="D176" s="1035"/>
      <c r="E176" s="1027"/>
      <c r="F176" s="132">
        <v>0</v>
      </c>
      <c r="G176" s="384">
        <v>95757</v>
      </c>
      <c r="H176" s="384">
        <v>0</v>
      </c>
      <c r="I176" s="132">
        <v>0</v>
      </c>
      <c r="J176" s="190">
        <v>0</v>
      </c>
    </row>
    <row r="177" spans="1:10" ht="12.75">
      <c r="A177" s="26"/>
      <c r="B177" s="842"/>
      <c r="C177" s="847"/>
      <c r="D177" s="847"/>
      <c r="E177" s="848"/>
      <c r="F177" s="132"/>
      <c r="G177" s="384"/>
      <c r="H177" s="384"/>
      <c r="I177" s="132"/>
      <c r="J177" s="190"/>
    </row>
    <row r="178" spans="1:10" ht="12.75">
      <c r="A178" s="29" t="s">
        <v>327</v>
      </c>
      <c r="B178" s="1040" t="s">
        <v>56</v>
      </c>
      <c r="C178" s="1041"/>
      <c r="D178" s="1041"/>
      <c r="E178" s="1042"/>
      <c r="F178" s="130">
        <f>-89+43+1529-5074</f>
        <v>-3591</v>
      </c>
      <c r="G178" s="380">
        <v>0</v>
      </c>
      <c r="H178" s="380">
        <v>0</v>
      </c>
      <c r="I178" s="130">
        <v>6829</v>
      </c>
      <c r="J178" s="565">
        <v>0</v>
      </c>
    </row>
    <row r="179" spans="1:10" ht="12.75">
      <c r="A179" s="29"/>
      <c r="B179" s="846"/>
      <c r="C179" s="849"/>
      <c r="D179" s="849"/>
      <c r="E179" s="850"/>
      <c r="F179" s="130"/>
      <c r="G179" s="380"/>
      <c r="H179" s="380"/>
      <c r="I179" s="130"/>
      <c r="J179" s="190"/>
    </row>
    <row r="180" spans="1:10" ht="13.5" thickBot="1">
      <c r="A180" s="35"/>
      <c r="B180" s="1038" t="s">
        <v>472</v>
      </c>
      <c r="C180" s="1039"/>
      <c r="D180" s="1039"/>
      <c r="E180" s="1039"/>
      <c r="F180" s="129">
        <f>F166+F169+F175+F176+F178</f>
        <v>2173201</v>
      </c>
      <c r="G180" s="129">
        <f>G166+G169+G175+G176+G178</f>
        <v>1467785</v>
      </c>
      <c r="H180" s="129">
        <f>H166+H169+H175+H176+H178</f>
        <v>1575095</v>
      </c>
      <c r="I180" s="129">
        <f>I166+I169+I175+I176+I178</f>
        <v>1576221</v>
      </c>
      <c r="J180" s="563">
        <f>I180/H180*100</f>
        <v>100.07148775153244</v>
      </c>
    </row>
    <row r="181" spans="6:10" ht="13.5" thickTop="1">
      <c r="F181" s="113"/>
      <c r="G181" s="387"/>
      <c r="H181" s="387"/>
      <c r="I181" s="113"/>
      <c r="J181" s="113"/>
    </row>
    <row r="182" spans="6:10" ht="12.75">
      <c r="F182" s="113"/>
      <c r="G182" s="387"/>
      <c r="H182" s="387"/>
      <c r="I182" s="113"/>
      <c r="J182" s="113"/>
    </row>
    <row r="183" spans="6:10" ht="14.25" customHeight="1">
      <c r="F183" s="113"/>
      <c r="G183" s="442"/>
      <c r="H183" s="442"/>
      <c r="J183" s="443" t="s">
        <v>395</v>
      </c>
    </row>
    <row r="184" spans="6:10" ht="13.5" thickBot="1">
      <c r="F184" s="113"/>
      <c r="G184" s="387"/>
      <c r="H184" s="387"/>
      <c r="I184" s="113"/>
      <c r="J184" s="36" t="s">
        <v>822</v>
      </c>
    </row>
    <row r="185" spans="1:10" ht="13.5" thickTop="1">
      <c r="A185" s="1014" t="s">
        <v>823</v>
      </c>
      <c r="B185" s="1016" t="s">
        <v>824</v>
      </c>
      <c r="C185" s="1016"/>
      <c r="D185" s="1016"/>
      <c r="E185" s="1016"/>
      <c r="F185" s="1018" t="s">
        <v>532</v>
      </c>
      <c r="G185" s="1020" t="s">
        <v>21</v>
      </c>
      <c r="H185" s="1020" t="s">
        <v>22</v>
      </c>
      <c r="I185" s="1032" t="s">
        <v>23</v>
      </c>
      <c r="J185" s="1029" t="s">
        <v>538</v>
      </c>
    </row>
    <row r="186" spans="1:10" ht="19.5" customHeight="1">
      <c r="A186" s="1015"/>
      <c r="B186" s="1017"/>
      <c r="C186" s="1017"/>
      <c r="D186" s="1017"/>
      <c r="E186" s="1017"/>
      <c r="F186" s="1019"/>
      <c r="G186" s="1021"/>
      <c r="H186" s="1031"/>
      <c r="I186" s="1031"/>
      <c r="J186" s="1030"/>
    </row>
    <row r="187" spans="1:10" ht="12.75">
      <c r="A187" s="37"/>
      <c r="B187" s="976" t="s">
        <v>874</v>
      </c>
      <c r="C187" s="976"/>
      <c r="D187" s="976"/>
      <c r="E187" s="976"/>
      <c r="F187" s="114"/>
      <c r="G187" s="388"/>
      <c r="H187" s="388"/>
      <c r="I187" s="114"/>
      <c r="J187" s="195"/>
    </row>
    <row r="188" spans="1:10" ht="12.75">
      <c r="A188" s="38" t="s">
        <v>827</v>
      </c>
      <c r="B188" s="993" t="s">
        <v>875</v>
      </c>
      <c r="C188" s="993"/>
      <c r="D188" s="993"/>
      <c r="E188" s="993"/>
      <c r="F188" s="216">
        <f>F189+F196+F197+F198+F194+F195</f>
        <v>662439</v>
      </c>
      <c r="G188" s="216">
        <f>G189+G196+G197+G198+G194+G195+G192</f>
        <v>577804</v>
      </c>
      <c r="H188" s="216">
        <f>H189+H196+H197+H198+H194+H195+H192</f>
        <v>625962</v>
      </c>
      <c r="I188" s="216">
        <f>I189+I196+I197+I198+I194+I195+I192</f>
        <v>625963</v>
      </c>
      <c r="J188" s="218">
        <f>I188/H188*100</f>
        <v>100.00015975410648</v>
      </c>
    </row>
    <row r="189" spans="1:10" ht="12.75">
      <c r="A189" s="39"/>
      <c r="B189" s="1025" t="s">
        <v>539</v>
      </c>
      <c r="C189" s="1033"/>
      <c r="D189" s="1033"/>
      <c r="E189" s="1034"/>
      <c r="F189" s="346">
        <v>143307</v>
      </c>
      <c r="G189" s="369">
        <v>88987</v>
      </c>
      <c r="H189" s="369">
        <v>87782</v>
      </c>
      <c r="I189" s="346">
        <v>87782</v>
      </c>
      <c r="J189" s="217">
        <f>I189/H189*100</f>
        <v>100</v>
      </c>
    </row>
    <row r="190" spans="1:10" ht="12.75">
      <c r="A190" s="39"/>
      <c r="B190" s="1025" t="s">
        <v>30</v>
      </c>
      <c r="C190" s="1026"/>
      <c r="D190" s="1026"/>
      <c r="E190" s="1027"/>
      <c r="F190" s="118">
        <v>123160</v>
      </c>
      <c r="G190" s="372">
        <v>0</v>
      </c>
      <c r="H190" s="372">
        <v>0</v>
      </c>
      <c r="I190" s="118">
        <v>0</v>
      </c>
      <c r="J190" s="217">
        <v>0</v>
      </c>
    </row>
    <row r="191" spans="1:10" ht="12.75">
      <c r="A191" s="39"/>
      <c r="B191" s="1025" t="s">
        <v>400</v>
      </c>
      <c r="C191" s="1026"/>
      <c r="D191" s="1026"/>
      <c r="E191" s="1027"/>
      <c r="F191" s="118">
        <v>20147</v>
      </c>
      <c r="G191" s="372">
        <v>0</v>
      </c>
      <c r="H191" s="372">
        <v>0</v>
      </c>
      <c r="I191" s="118">
        <v>0</v>
      </c>
      <c r="J191" s="217">
        <v>0</v>
      </c>
    </row>
    <row r="192" spans="1:10" ht="12.75">
      <c r="A192" s="39"/>
      <c r="B192" s="1025" t="s">
        <v>25</v>
      </c>
      <c r="C192" s="1026"/>
      <c r="D192" s="1026"/>
      <c r="E192" s="1027"/>
      <c r="F192" s="118">
        <v>0</v>
      </c>
      <c r="G192" s="372">
        <v>40493</v>
      </c>
      <c r="H192" s="372">
        <v>54351</v>
      </c>
      <c r="I192" s="118">
        <v>54351</v>
      </c>
      <c r="J192" s="217">
        <f aca="true" t="shared" si="6" ref="J192:J200">I192/H192*100</f>
        <v>100</v>
      </c>
    </row>
    <row r="193" spans="1:10" ht="12.75">
      <c r="A193" s="39"/>
      <c r="B193" s="1025" t="s">
        <v>31</v>
      </c>
      <c r="C193" s="1026"/>
      <c r="D193" s="1026"/>
      <c r="E193" s="1027"/>
      <c r="F193" s="118">
        <v>0</v>
      </c>
      <c r="G193" s="372">
        <v>20100</v>
      </c>
      <c r="H193" s="372">
        <v>24676</v>
      </c>
      <c r="I193" s="118">
        <v>24676</v>
      </c>
      <c r="J193" s="217">
        <f t="shared" si="6"/>
        <v>100</v>
      </c>
    </row>
    <row r="194" spans="1:10" ht="12.75">
      <c r="A194" s="39"/>
      <c r="B194" s="1025" t="s">
        <v>819</v>
      </c>
      <c r="C194" s="1026"/>
      <c r="D194" s="1026"/>
      <c r="E194" s="1027"/>
      <c r="F194" s="118">
        <v>9585</v>
      </c>
      <c r="G194" s="372">
        <v>8610</v>
      </c>
      <c r="H194" s="372">
        <v>7810</v>
      </c>
      <c r="I194" s="118">
        <v>7811</v>
      </c>
      <c r="J194" s="217">
        <f t="shared" si="6"/>
        <v>100.01280409731115</v>
      </c>
    </row>
    <row r="195" spans="1:10" ht="12.75">
      <c r="A195" s="39"/>
      <c r="B195" s="1025" t="s">
        <v>13</v>
      </c>
      <c r="C195" s="1026"/>
      <c r="D195" s="1026"/>
      <c r="E195" s="1027"/>
      <c r="F195" s="118">
        <v>5883</v>
      </c>
      <c r="G195" s="372">
        <v>5586</v>
      </c>
      <c r="H195" s="372">
        <v>931</v>
      </c>
      <c r="I195" s="118">
        <v>931</v>
      </c>
      <c r="J195" s="217">
        <f t="shared" si="6"/>
        <v>100</v>
      </c>
    </row>
    <row r="196" spans="1:10" ht="12.75">
      <c r="A196" s="39"/>
      <c r="B196" s="1025" t="s">
        <v>39</v>
      </c>
      <c r="C196" s="1033"/>
      <c r="D196" s="1033"/>
      <c r="E196" s="1034"/>
      <c r="F196" s="346">
        <v>144720</v>
      </c>
      <c r="G196" s="369">
        <v>123815</v>
      </c>
      <c r="H196" s="369">
        <v>131216</v>
      </c>
      <c r="I196" s="346">
        <v>131216</v>
      </c>
      <c r="J196" s="217">
        <f t="shared" si="6"/>
        <v>100</v>
      </c>
    </row>
    <row r="197" spans="1:10" ht="12.75">
      <c r="A197" s="39"/>
      <c r="B197" s="1025" t="s">
        <v>794</v>
      </c>
      <c r="C197" s="1033"/>
      <c r="D197" s="1033"/>
      <c r="E197" s="1034"/>
      <c r="F197" s="346">
        <v>153715</v>
      </c>
      <c r="G197" s="369">
        <v>133515</v>
      </c>
      <c r="H197" s="369">
        <v>140730</v>
      </c>
      <c r="I197" s="346">
        <v>140730</v>
      </c>
      <c r="J197" s="217">
        <f t="shared" si="6"/>
        <v>100</v>
      </c>
    </row>
    <row r="198" spans="1:10" ht="12.75">
      <c r="A198" s="39"/>
      <c r="B198" s="1025" t="s">
        <v>351</v>
      </c>
      <c r="C198" s="1033"/>
      <c r="D198" s="1033"/>
      <c r="E198" s="1034"/>
      <c r="F198" s="346">
        <v>205229</v>
      </c>
      <c r="G198" s="369">
        <v>176798</v>
      </c>
      <c r="H198" s="369">
        <v>203142</v>
      </c>
      <c r="I198" s="346">
        <v>203142</v>
      </c>
      <c r="J198" s="217">
        <f t="shared" si="6"/>
        <v>100</v>
      </c>
    </row>
    <row r="199" spans="1:10" ht="12.75">
      <c r="A199" s="39" t="s">
        <v>829</v>
      </c>
      <c r="B199" s="1043" t="s">
        <v>250</v>
      </c>
      <c r="C199" s="1043"/>
      <c r="D199" s="1043"/>
      <c r="E199" s="1043"/>
      <c r="F199" s="120">
        <f>F200+F207+F208+F209+F205+F206</f>
        <v>178708</v>
      </c>
      <c r="G199" s="120">
        <f>G200+G207+G208+G209+G205+G206+G203</f>
        <v>156263</v>
      </c>
      <c r="H199" s="120">
        <f>H200+H207+H208+H209+H205+H206+H203</f>
        <v>164071</v>
      </c>
      <c r="I199" s="120">
        <f>I200+I207+I208+I209+I205+I206+I203</f>
        <v>164071</v>
      </c>
      <c r="J199" s="218">
        <f t="shared" si="6"/>
        <v>100</v>
      </c>
    </row>
    <row r="200" spans="1:10" ht="12.75">
      <c r="A200" s="39"/>
      <c r="B200" s="1025" t="s">
        <v>539</v>
      </c>
      <c r="C200" s="1033"/>
      <c r="D200" s="1033"/>
      <c r="E200" s="1034"/>
      <c r="F200" s="346">
        <v>40599</v>
      </c>
      <c r="G200" s="369">
        <v>27244</v>
      </c>
      <c r="H200" s="369">
        <v>24129</v>
      </c>
      <c r="I200" s="346">
        <v>24129</v>
      </c>
      <c r="J200" s="217">
        <f t="shared" si="6"/>
        <v>100</v>
      </c>
    </row>
    <row r="201" spans="1:10" ht="12.75">
      <c r="A201" s="39"/>
      <c r="B201" s="1025" t="s">
        <v>32</v>
      </c>
      <c r="C201" s="1026"/>
      <c r="D201" s="1026"/>
      <c r="E201" s="1027"/>
      <c r="F201" s="118">
        <v>37669</v>
      </c>
      <c r="G201" s="372">
        <v>0</v>
      </c>
      <c r="H201" s="372">
        <v>0</v>
      </c>
      <c r="I201" s="118">
        <v>0</v>
      </c>
      <c r="J201" s="217">
        <v>0</v>
      </c>
    </row>
    <row r="202" spans="1:10" ht="12.75">
      <c r="A202" s="39"/>
      <c r="B202" s="1025" t="s">
        <v>400</v>
      </c>
      <c r="C202" s="1026"/>
      <c r="D202" s="1026"/>
      <c r="E202" s="1027"/>
      <c r="F202" s="118">
        <v>2930</v>
      </c>
      <c r="G202" s="372">
        <v>0</v>
      </c>
      <c r="H202" s="372">
        <v>0</v>
      </c>
      <c r="I202" s="118">
        <v>0</v>
      </c>
      <c r="J202" s="217">
        <v>0</v>
      </c>
    </row>
    <row r="203" spans="1:10" ht="12.75">
      <c r="A203" s="39"/>
      <c r="B203" s="1025" t="s">
        <v>25</v>
      </c>
      <c r="C203" s="1026"/>
      <c r="D203" s="1026"/>
      <c r="E203" s="1027"/>
      <c r="F203" s="118">
        <v>0</v>
      </c>
      <c r="G203" s="372">
        <v>8727</v>
      </c>
      <c r="H203" s="372">
        <v>11260</v>
      </c>
      <c r="I203" s="118">
        <v>11260</v>
      </c>
      <c r="J203" s="217">
        <f aca="true" t="shared" si="7" ref="J203:J209">I203/H203*100</f>
        <v>100</v>
      </c>
    </row>
    <row r="204" spans="1:10" ht="12.75">
      <c r="A204" s="39"/>
      <c r="B204" s="1025" t="s">
        <v>31</v>
      </c>
      <c r="C204" s="1026"/>
      <c r="D204" s="1026"/>
      <c r="E204" s="1027"/>
      <c r="F204" s="118">
        <v>0</v>
      </c>
      <c r="G204" s="372">
        <v>2713</v>
      </c>
      <c r="H204" s="372">
        <v>3280</v>
      </c>
      <c r="I204" s="118">
        <v>3280</v>
      </c>
      <c r="J204" s="217">
        <f t="shared" si="7"/>
        <v>100</v>
      </c>
    </row>
    <row r="205" spans="1:10" ht="12.75">
      <c r="A205" s="39"/>
      <c r="B205" s="1025" t="s">
        <v>819</v>
      </c>
      <c r="C205" s="1026"/>
      <c r="D205" s="1026"/>
      <c r="E205" s="1027"/>
      <c r="F205" s="118">
        <v>2665</v>
      </c>
      <c r="G205" s="372">
        <v>2293</v>
      </c>
      <c r="H205" s="372">
        <v>2193</v>
      </c>
      <c r="I205" s="118">
        <v>2193</v>
      </c>
      <c r="J205" s="217">
        <f t="shared" si="7"/>
        <v>100</v>
      </c>
    </row>
    <row r="206" spans="1:10" ht="12.75">
      <c r="A206" s="39"/>
      <c r="B206" s="1025" t="s">
        <v>13</v>
      </c>
      <c r="C206" s="1026"/>
      <c r="D206" s="1026"/>
      <c r="E206" s="1027"/>
      <c r="F206" s="118">
        <v>1549</v>
      </c>
      <c r="G206" s="372">
        <v>1574</v>
      </c>
      <c r="H206" s="372">
        <v>251</v>
      </c>
      <c r="I206" s="118">
        <v>251</v>
      </c>
      <c r="J206" s="217">
        <f t="shared" si="7"/>
        <v>100</v>
      </c>
    </row>
    <row r="207" spans="1:10" ht="12.75">
      <c r="A207" s="39"/>
      <c r="B207" s="1025" t="s">
        <v>39</v>
      </c>
      <c r="C207" s="1033"/>
      <c r="D207" s="1033"/>
      <c r="E207" s="1034"/>
      <c r="F207" s="346">
        <v>38395</v>
      </c>
      <c r="G207" s="369">
        <v>33280</v>
      </c>
      <c r="H207" s="369">
        <v>35006</v>
      </c>
      <c r="I207" s="346">
        <v>35006</v>
      </c>
      <c r="J207" s="217">
        <f t="shared" si="7"/>
        <v>100</v>
      </c>
    </row>
    <row r="208" spans="1:10" ht="12.75">
      <c r="A208" s="39"/>
      <c r="B208" s="1025" t="s">
        <v>794</v>
      </c>
      <c r="C208" s="1033"/>
      <c r="D208" s="1033"/>
      <c r="E208" s="1034"/>
      <c r="F208" s="346">
        <v>40676</v>
      </c>
      <c r="G208" s="369">
        <v>36050</v>
      </c>
      <c r="H208" s="369">
        <v>37280</v>
      </c>
      <c r="I208" s="346">
        <v>37280</v>
      </c>
      <c r="J208" s="217">
        <f t="shared" si="7"/>
        <v>100</v>
      </c>
    </row>
    <row r="209" spans="1:10" ht="12.75">
      <c r="A209" s="39"/>
      <c r="B209" s="1025" t="s">
        <v>351</v>
      </c>
      <c r="C209" s="1033"/>
      <c r="D209" s="1033"/>
      <c r="E209" s="1034"/>
      <c r="F209" s="346">
        <v>54824</v>
      </c>
      <c r="G209" s="369">
        <v>47095</v>
      </c>
      <c r="H209" s="369">
        <v>53952</v>
      </c>
      <c r="I209" s="346">
        <v>53952</v>
      </c>
      <c r="J209" s="217">
        <f t="shared" si="7"/>
        <v>100</v>
      </c>
    </row>
    <row r="210" spans="1:10" ht="12.75">
      <c r="A210" s="24" t="s">
        <v>837</v>
      </c>
      <c r="B210" s="1043" t="s">
        <v>877</v>
      </c>
      <c r="C210" s="1043"/>
      <c r="D210" s="1043"/>
      <c r="E210" s="1043"/>
      <c r="F210" s="120">
        <f>SUM(F211:F217)</f>
        <v>523957</v>
      </c>
      <c r="G210" s="371">
        <f>SUM(G211:G217)</f>
        <v>443651</v>
      </c>
      <c r="H210" s="371">
        <f>SUM(H211:H217)</f>
        <v>505043</v>
      </c>
      <c r="I210" s="120">
        <f>SUM(I211:I217)</f>
        <v>504812</v>
      </c>
      <c r="J210" s="218">
        <f aca="true" t="shared" si="8" ref="J210:J226">I210/H210*100</f>
        <v>99.95426132032323</v>
      </c>
    </row>
    <row r="211" spans="1:10" ht="12.75">
      <c r="A211" s="24"/>
      <c r="B211" s="1025" t="s">
        <v>33</v>
      </c>
      <c r="C211" s="1033"/>
      <c r="D211" s="1033"/>
      <c r="E211" s="1034"/>
      <c r="F211" s="346">
        <v>198746</v>
      </c>
      <c r="G211" s="369">
        <v>18995</v>
      </c>
      <c r="H211" s="369">
        <v>26137</v>
      </c>
      <c r="I211" s="346">
        <v>26137</v>
      </c>
      <c r="J211" s="217">
        <f t="shared" si="8"/>
        <v>100</v>
      </c>
    </row>
    <row r="212" spans="1:10" ht="12.75">
      <c r="A212" s="24"/>
      <c r="B212" s="1025" t="s">
        <v>25</v>
      </c>
      <c r="C212" s="1026"/>
      <c r="D212" s="1026"/>
      <c r="E212" s="1027"/>
      <c r="F212" s="346">
        <v>0</v>
      </c>
      <c r="G212" s="369">
        <v>143022</v>
      </c>
      <c r="H212" s="369">
        <v>181600</v>
      </c>
      <c r="I212" s="346">
        <v>181600</v>
      </c>
      <c r="J212" s="217">
        <f t="shared" si="8"/>
        <v>100</v>
      </c>
    </row>
    <row r="213" spans="1:10" ht="12.75">
      <c r="A213" s="24"/>
      <c r="B213" s="1025" t="s">
        <v>819</v>
      </c>
      <c r="C213" s="1026"/>
      <c r="D213" s="1026"/>
      <c r="E213" s="1027"/>
      <c r="F213" s="346">
        <v>5908</v>
      </c>
      <c r="G213" s="369">
        <v>4520</v>
      </c>
      <c r="H213" s="369">
        <v>7340</v>
      </c>
      <c r="I213" s="346">
        <v>7340</v>
      </c>
      <c r="J213" s="217">
        <f t="shared" si="8"/>
        <v>100</v>
      </c>
    </row>
    <row r="214" spans="1:10" ht="12.75">
      <c r="A214" s="24"/>
      <c r="B214" s="1025" t="s">
        <v>13</v>
      </c>
      <c r="C214" s="1026"/>
      <c r="D214" s="1026"/>
      <c r="E214" s="1027"/>
      <c r="F214" s="346">
        <v>6939</v>
      </c>
      <c r="G214" s="369">
        <v>7980</v>
      </c>
      <c r="H214" s="369">
        <v>740</v>
      </c>
      <c r="I214" s="346">
        <v>740</v>
      </c>
      <c r="J214" s="217">
        <f t="shared" si="8"/>
        <v>100</v>
      </c>
    </row>
    <row r="215" spans="1:10" ht="12.75">
      <c r="A215" s="24"/>
      <c r="B215" s="1025" t="s">
        <v>39</v>
      </c>
      <c r="C215" s="1033"/>
      <c r="D215" s="1033"/>
      <c r="E215" s="1034"/>
      <c r="F215" s="346">
        <v>80649</v>
      </c>
      <c r="G215" s="369">
        <v>69176</v>
      </c>
      <c r="H215" s="369">
        <v>77171</v>
      </c>
      <c r="I215" s="346">
        <v>77171</v>
      </c>
      <c r="J215" s="217">
        <f t="shared" si="8"/>
        <v>100</v>
      </c>
    </row>
    <row r="216" spans="1:10" ht="12.75">
      <c r="A216" s="24"/>
      <c r="B216" s="1025" t="s">
        <v>794</v>
      </c>
      <c r="C216" s="1033"/>
      <c r="D216" s="1033"/>
      <c r="E216" s="1034"/>
      <c r="F216" s="346">
        <v>131001</v>
      </c>
      <c r="G216" s="369">
        <v>114966</v>
      </c>
      <c r="H216" s="369">
        <v>116010</v>
      </c>
      <c r="I216" s="346">
        <v>115779</v>
      </c>
      <c r="J216" s="217">
        <f t="shared" si="8"/>
        <v>99.80087923454874</v>
      </c>
    </row>
    <row r="217" spans="1:10" ht="12.75">
      <c r="A217" s="24"/>
      <c r="B217" s="1025" t="s">
        <v>351</v>
      </c>
      <c r="C217" s="1033"/>
      <c r="D217" s="1033"/>
      <c r="E217" s="1034"/>
      <c r="F217" s="346">
        <v>100714</v>
      </c>
      <c r="G217" s="369">
        <v>84992</v>
      </c>
      <c r="H217" s="369">
        <v>96045</v>
      </c>
      <c r="I217" s="346">
        <v>96045</v>
      </c>
      <c r="J217" s="217">
        <f t="shared" si="8"/>
        <v>100</v>
      </c>
    </row>
    <row r="218" spans="1:10" ht="12.75">
      <c r="A218" s="24" t="s">
        <v>844</v>
      </c>
      <c r="B218" s="1025" t="s">
        <v>878</v>
      </c>
      <c r="C218" s="1033"/>
      <c r="D218" s="1033"/>
      <c r="E218" s="1034"/>
      <c r="F218" s="115">
        <f>SUM(F219:F223)</f>
        <v>9802</v>
      </c>
      <c r="G218" s="376">
        <f>SUM(G219:G223)</f>
        <v>6059</v>
      </c>
      <c r="H218" s="376">
        <f>SUM(H219:H223)</f>
        <v>12838</v>
      </c>
      <c r="I218" s="115">
        <f>SUM(I219:I223)</f>
        <v>12652</v>
      </c>
      <c r="J218" s="218">
        <f t="shared" si="8"/>
        <v>98.55117619566911</v>
      </c>
    </row>
    <row r="219" spans="1:10" ht="12.75">
      <c r="A219" s="24"/>
      <c r="B219" s="1025" t="s">
        <v>39</v>
      </c>
      <c r="C219" s="1033"/>
      <c r="D219" s="1033"/>
      <c r="E219" s="1034"/>
      <c r="F219" s="346">
        <v>4615</v>
      </c>
      <c r="G219" s="369">
        <v>1680</v>
      </c>
      <c r="H219" s="369">
        <v>3249</v>
      </c>
      <c r="I219" s="346">
        <v>3249</v>
      </c>
      <c r="J219" s="217">
        <f t="shared" si="8"/>
        <v>100</v>
      </c>
    </row>
    <row r="220" spans="1:10" ht="12.75">
      <c r="A220" s="24"/>
      <c r="B220" s="1025" t="s">
        <v>794</v>
      </c>
      <c r="C220" s="1033"/>
      <c r="D220" s="1033"/>
      <c r="E220" s="1034"/>
      <c r="F220" s="346">
        <v>677</v>
      </c>
      <c r="G220" s="369">
        <v>575</v>
      </c>
      <c r="H220" s="369">
        <v>575</v>
      </c>
      <c r="I220" s="346">
        <v>405</v>
      </c>
      <c r="J220" s="217">
        <f t="shared" si="8"/>
        <v>70.43478260869566</v>
      </c>
    </row>
    <row r="221" spans="1:10" ht="12.75">
      <c r="A221" s="24"/>
      <c r="B221" s="1025" t="s">
        <v>25</v>
      </c>
      <c r="C221" s="1026"/>
      <c r="D221" s="1026"/>
      <c r="E221" s="1027"/>
      <c r="F221" s="346">
        <v>0</v>
      </c>
      <c r="G221" s="369">
        <v>0</v>
      </c>
      <c r="H221" s="369">
        <v>3189</v>
      </c>
      <c r="I221" s="346">
        <v>3189</v>
      </c>
      <c r="J221" s="217">
        <f t="shared" si="8"/>
        <v>100</v>
      </c>
    </row>
    <row r="222" spans="1:10" ht="12.75">
      <c r="A222" s="24"/>
      <c r="B222" s="1025" t="s">
        <v>52</v>
      </c>
      <c r="C222" s="1026"/>
      <c r="D222" s="1026"/>
      <c r="E222" s="1027"/>
      <c r="F222" s="346">
        <v>0</v>
      </c>
      <c r="G222" s="369">
        <v>0</v>
      </c>
      <c r="H222" s="369">
        <v>1800</v>
      </c>
      <c r="I222" s="346">
        <v>1784</v>
      </c>
      <c r="J222" s="217">
        <f t="shared" si="8"/>
        <v>99.11111111111111</v>
      </c>
    </row>
    <row r="223" spans="1:10" ht="12.75">
      <c r="A223" s="24"/>
      <c r="B223" s="1025" t="s">
        <v>351</v>
      </c>
      <c r="C223" s="1033"/>
      <c r="D223" s="1033"/>
      <c r="E223" s="1034"/>
      <c r="F223" s="346">
        <v>4510</v>
      </c>
      <c r="G223" s="369">
        <v>3804</v>
      </c>
      <c r="H223" s="369">
        <v>4025</v>
      </c>
      <c r="I223" s="346">
        <v>4025</v>
      </c>
      <c r="J223" s="217">
        <f t="shared" si="8"/>
        <v>100</v>
      </c>
    </row>
    <row r="224" spans="1:10" ht="12.75">
      <c r="A224" s="24" t="s">
        <v>846</v>
      </c>
      <c r="B224" s="1033" t="s">
        <v>369</v>
      </c>
      <c r="C224" s="964"/>
      <c r="D224" s="964"/>
      <c r="E224" s="964"/>
      <c r="F224" s="120">
        <f>F225+F226+F231</f>
        <v>130223</v>
      </c>
      <c r="G224" s="371">
        <f>G225+G226+G231</f>
        <v>126009</v>
      </c>
      <c r="H224" s="371">
        <f>H225+H226+H231</f>
        <v>136383</v>
      </c>
      <c r="I224" s="120">
        <f>I225+I226+I231</f>
        <v>135749</v>
      </c>
      <c r="J224" s="218">
        <f t="shared" si="8"/>
        <v>99.53513267782641</v>
      </c>
    </row>
    <row r="225" spans="1:10" ht="12.75">
      <c r="A225" s="24"/>
      <c r="B225" s="1025" t="s">
        <v>879</v>
      </c>
      <c r="C225" s="1033"/>
      <c r="D225" s="1033"/>
      <c r="E225" s="1034"/>
      <c r="F225" s="115">
        <v>9036</v>
      </c>
      <c r="G225" s="376">
        <v>9000</v>
      </c>
      <c r="H225" s="376">
        <v>10000</v>
      </c>
      <c r="I225" s="115">
        <v>10000</v>
      </c>
      <c r="J225" s="218">
        <f t="shared" si="8"/>
        <v>100</v>
      </c>
    </row>
    <row r="226" spans="1:10" ht="12.75">
      <c r="A226" s="24"/>
      <c r="B226" s="1025" t="s">
        <v>512</v>
      </c>
      <c r="C226" s="1033"/>
      <c r="D226" s="1033"/>
      <c r="E226" s="1034"/>
      <c r="F226" s="115">
        <v>119430</v>
      </c>
      <c r="G226" s="376">
        <v>117009</v>
      </c>
      <c r="H226" s="376">
        <f>SUM(H227:H230)</f>
        <v>124133</v>
      </c>
      <c r="I226" s="376">
        <f>SUM(I227:I230)</f>
        <v>123498</v>
      </c>
      <c r="J226" s="218">
        <f t="shared" si="8"/>
        <v>99.48845190239501</v>
      </c>
    </row>
    <row r="227" spans="1:10" ht="12.75">
      <c r="A227" s="24"/>
      <c r="B227" s="1025" t="s">
        <v>34</v>
      </c>
      <c r="C227" s="1026"/>
      <c r="D227" s="1026"/>
      <c r="E227" s="1027"/>
      <c r="F227" s="118">
        <v>101716</v>
      </c>
      <c r="G227" s="372">
        <v>94484</v>
      </c>
      <c r="H227" s="372">
        <v>116868</v>
      </c>
      <c r="I227" s="118">
        <v>116868</v>
      </c>
      <c r="J227" s="217">
        <f aca="true" t="shared" si="9" ref="J227:J242">I227/H227*100</f>
        <v>100</v>
      </c>
    </row>
    <row r="228" spans="1:10" ht="12.75">
      <c r="A228" s="24"/>
      <c r="B228" s="1025" t="s">
        <v>35</v>
      </c>
      <c r="C228" s="1026"/>
      <c r="D228" s="1026"/>
      <c r="E228" s="1027"/>
      <c r="F228" s="118">
        <v>0</v>
      </c>
      <c r="G228" s="372">
        <v>2932</v>
      </c>
      <c r="H228" s="372">
        <v>0</v>
      </c>
      <c r="I228" s="118">
        <v>0</v>
      </c>
      <c r="J228" s="217">
        <v>0</v>
      </c>
    </row>
    <row r="229" spans="1:10" ht="12.75">
      <c r="A229" s="24"/>
      <c r="B229" s="1025" t="s">
        <v>36</v>
      </c>
      <c r="C229" s="1026"/>
      <c r="D229" s="1026"/>
      <c r="E229" s="1027"/>
      <c r="F229" s="118">
        <v>17714</v>
      </c>
      <c r="G229" s="372">
        <v>15260</v>
      </c>
      <c r="H229" s="372">
        <v>0</v>
      </c>
      <c r="I229" s="118">
        <v>0</v>
      </c>
      <c r="J229" s="217">
        <v>0</v>
      </c>
    </row>
    <row r="230" spans="1:10" ht="12.75">
      <c r="A230" s="24"/>
      <c r="B230" s="1025" t="s">
        <v>37</v>
      </c>
      <c r="C230" s="1026"/>
      <c r="D230" s="1026"/>
      <c r="E230" s="1027"/>
      <c r="F230" s="118">
        <v>0</v>
      </c>
      <c r="G230" s="372">
        <v>4333</v>
      </c>
      <c r="H230" s="372">
        <v>7265</v>
      </c>
      <c r="I230" s="118">
        <v>6630</v>
      </c>
      <c r="J230" s="217">
        <f t="shared" si="9"/>
        <v>91.25946317962836</v>
      </c>
    </row>
    <row r="231" spans="1:10" ht="12.75">
      <c r="A231" s="24"/>
      <c r="B231" s="1025" t="s">
        <v>401</v>
      </c>
      <c r="C231" s="1033"/>
      <c r="D231" s="1033"/>
      <c r="E231" s="1034"/>
      <c r="F231" s="115">
        <f>F232+F233+F234+F235</f>
        <v>1757</v>
      </c>
      <c r="G231" s="376">
        <f>G232+G233+G234+G235</f>
        <v>0</v>
      </c>
      <c r="H231" s="376">
        <f>SUM(H232:H235)</f>
        <v>2250</v>
      </c>
      <c r="I231" s="376">
        <f>SUM(I232:I235)</f>
        <v>2251</v>
      </c>
      <c r="J231" s="218">
        <f t="shared" si="9"/>
        <v>100.04444444444445</v>
      </c>
    </row>
    <row r="232" spans="1:10" ht="12.75">
      <c r="A232" s="24"/>
      <c r="B232" s="1025" t="s">
        <v>355</v>
      </c>
      <c r="C232" s="1033"/>
      <c r="D232" s="1033"/>
      <c r="E232" s="1034"/>
      <c r="F232" s="118">
        <v>484</v>
      </c>
      <c r="G232" s="372">
        <v>0</v>
      </c>
      <c r="H232" s="372">
        <v>0</v>
      </c>
      <c r="I232" s="118">
        <v>0</v>
      </c>
      <c r="J232" s="217">
        <v>0</v>
      </c>
    </row>
    <row r="233" spans="1:10" ht="12.75">
      <c r="A233" s="24"/>
      <c r="B233" s="1025" t="s">
        <v>402</v>
      </c>
      <c r="C233" s="1026"/>
      <c r="D233" s="1026"/>
      <c r="E233" s="1027"/>
      <c r="F233" s="118">
        <v>568</v>
      </c>
      <c r="G233" s="372">
        <v>0</v>
      </c>
      <c r="H233" s="372">
        <v>841</v>
      </c>
      <c r="I233" s="118">
        <v>842</v>
      </c>
      <c r="J233" s="217">
        <f t="shared" si="9"/>
        <v>100.11890606420928</v>
      </c>
    </row>
    <row r="234" spans="1:10" ht="12.75">
      <c r="A234" s="24"/>
      <c r="B234" s="1025" t="s">
        <v>437</v>
      </c>
      <c r="C234" s="1026"/>
      <c r="D234" s="1026"/>
      <c r="E234" s="1027"/>
      <c r="F234" s="118">
        <v>0</v>
      </c>
      <c r="G234" s="372">
        <v>0</v>
      </c>
      <c r="H234" s="372">
        <v>0</v>
      </c>
      <c r="I234" s="118">
        <v>0</v>
      </c>
      <c r="J234" s="217">
        <v>0</v>
      </c>
    </row>
    <row r="235" spans="1:10" ht="12.75">
      <c r="A235" s="24"/>
      <c r="B235" s="1025" t="s">
        <v>909</v>
      </c>
      <c r="C235" s="1026"/>
      <c r="D235" s="1026"/>
      <c r="E235" s="1027"/>
      <c r="F235" s="346">
        <v>705</v>
      </c>
      <c r="G235" s="369">
        <v>0</v>
      </c>
      <c r="H235" s="369">
        <v>1409</v>
      </c>
      <c r="I235" s="346">
        <v>1409</v>
      </c>
      <c r="J235" s="217">
        <f t="shared" si="9"/>
        <v>100</v>
      </c>
    </row>
    <row r="236" spans="1:10" ht="12.75">
      <c r="A236" s="24"/>
      <c r="B236" s="1025" t="s">
        <v>251</v>
      </c>
      <c r="C236" s="1033"/>
      <c r="D236" s="1033"/>
      <c r="E236" s="1034"/>
      <c r="F236" s="115">
        <f>SUM(F237:F238)</f>
        <v>2155</v>
      </c>
      <c r="G236" s="115">
        <f>SUM(G237:G238)</f>
        <v>1730</v>
      </c>
      <c r="H236" s="115">
        <f>SUM(H237:H238)</f>
        <v>1084</v>
      </c>
      <c r="I236" s="115">
        <f>SUM(I237:I238)</f>
        <v>2466</v>
      </c>
      <c r="J236" s="218">
        <f t="shared" si="9"/>
        <v>227.49077490774908</v>
      </c>
    </row>
    <row r="237" spans="1:10" ht="12.75">
      <c r="A237" s="24"/>
      <c r="B237" s="1025" t="s">
        <v>458</v>
      </c>
      <c r="C237" s="1026"/>
      <c r="D237" s="1026"/>
      <c r="E237" s="1027"/>
      <c r="F237" s="118">
        <v>65</v>
      </c>
      <c r="G237" s="372">
        <v>0</v>
      </c>
      <c r="H237" s="372">
        <v>64</v>
      </c>
      <c r="I237" s="118">
        <v>64</v>
      </c>
      <c r="J237" s="217">
        <f t="shared" si="9"/>
        <v>100</v>
      </c>
    </row>
    <row r="238" spans="1:10" ht="12.75">
      <c r="A238" s="24"/>
      <c r="B238" s="1025" t="s">
        <v>459</v>
      </c>
      <c r="C238" s="1026"/>
      <c r="D238" s="1026"/>
      <c r="E238" s="1027"/>
      <c r="F238" s="118">
        <v>2090</v>
      </c>
      <c r="G238" s="372">
        <v>1730</v>
      </c>
      <c r="H238" s="372">
        <v>1020</v>
      </c>
      <c r="I238" s="118">
        <v>2402</v>
      </c>
      <c r="J238" s="217">
        <f t="shared" si="9"/>
        <v>235.49019607843138</v>
      </c>
    </row>
    <row r="239" spans="1:10" ht="12.75">
      <c r="A239" s="24"/>
      <c r="B239" s="1025" t="s">
        <v>252</v>
      </c>
      <c r="C239" s="1026"/>
      <c r="D239" s="1026"/>
      <c r="E239" s="1027"/>
      <c r="F239" s="115">
        <f>F240+F241</f>
        <v>7890</v>
      </c>
      <c r="G239" s="115">
        <f>G240+G241</f>
        <v>4844</v>
      </c>
      <c r="H239" s="115">
        <f>H240+H241</f>
        <v>4965</v>
      </c>
      <c r="I239" s="115">
        <f>I240+I241</f>
        <v>3215</v>
      </c>
      <c r="J239" s="218">
        <f t="shared" si="9"/>
        <v>64.7532729103726</v>
      </c>
    </row>
    <row r="240" spans="1:10" ht="12.75">
      <c r="A240" s="24"/>
      <c r="B240" s="1025" t="s">
        <v>436</v>
      </c>
      <c r="C240" s="1035"/>
      <c r="D240" s="1035"/>
      <c r="E240" s="1027"/>
      <c r="F240" s="118">
        <v>7794</v>
      </c>
      <c r="G240" s="372">
        <v>4844</v>
      </c>
      <c r="H240" s="372">
        <v>4965</v>
      </c>
      <c r="I240" s="118">
        <v>3215</v>
      </c>
      <c r="J240" s="217">
        <f t="shared" si="9"/>
        <v>64.7532729103726</v>
      </c>
    </row>
    <row r="241" spans="1:10" ht="12.75">
      <c r="A241" s="24"/>
      <c r="B241" s="1025" t="s">
        <v>460</v>
      </c>
      <c r="C241" s="1026"/>
      <c r="D241" s="1026"/>
      <c r="E241" s="1027"/>
      <c r="F241" s="118">
        <v>96</v>
      </c>
      <c r="G241" s="372">
        <v>0</v>
      </c>
      <c r="H241" s="372">
        <v>0</v>
      </c>
      <c r="I241" s="118">
        <v>0</v>
      </c>
      <c r="J241" s="217">
        <v>0</v>
      </c>
    </row>
    <row r="242" spans="1:10" ht="13.5" thickBot="1">
      <c r="A242" s="38"/>
      <c r="B242" s="969" t="s">
        <v>477</v>
      </c>
      <c r="C242" s="970"/>
      <c r="D242" s="970"/>
      <c r="E242" s="970"/>
      <c r="F242" s="265">
        <f>F188+F199+F210+F218+F224+F236+F239</f>
        <v>1515174</v>
      </c>
      <c r="G242" s="389">
        <f>G188+G199+G210+G218+G224+G236+G239</f>
        <v>1316360</v>
      </c>
      <c r="H242" s="389">
        <f>H188+H199+H210+H218+H224+H236+H239</f>
        <v>1450346</v>
      </c>
      <c r="I242" s="265">
        <f>I188+I199+I210+I218+I224+I236+I239</f>
        <v>1448928</v>
      </c>
      <c r="J242" s="865">
        <f t="shared" si="9"/>
        <v>99.90223022644253</v>
      </c>
    </row>
    <row r="243" spans="1:10" ht="13.5" thickTop="1">
      <c r="A243" s="266"/>
      <c r="B243" s="267"/>
      <c r="C243" s="267"/>
      <c r="D243" s="267"/>
      <c r="E243" s="267"/>
      <c r="F243" s="268"/>
      <c r="G243" s="390"/>
      <c r="H243" s="390"/>
      <c r="I243" s="268"/>
      <c r="J243" s="268"/>
    </row>
    <row r="244" spans="1:10" ht="15">
      <c r="A244" s="269"/>
      <c r="B244" s="270"/>
      <c r="C244" s="270"/>
      <c r="D244" s="270"/>
      <c r="E244" s="270"/>
      <c r="F244" s="271"/>
      <c r="G244" s="968" t="s">
        <v>395</v>
      </c>
      <c r="H244" s="968"/>
      <c r="I244" s="968"/>
      <c r="J244" s="968"/>
    </row>
    <row r="245" spans="1:10" ht="12.75">
      <c r="A245" s="269"/>
      <c r="B245" s="270"/>
      <c r="C245" s="270"/>
      <c r="D245" s="270"/>
      <c r="E245" s="270"/>
      <c r="F245" s="271"/>
      <c r="G245" s="391"/>
      <c r="H245" s="391"/>
      <c r="I245" s="271"/>
      <c r="J245" s="271"/>
    </row>
    <row r="246" spans="1:10" ht="13.5" thickBot="1">
      <c r="A246" s="272"/>
      <c r="B246" s="273"/>
      <c r="C246" s="273"/>
      <c r="D246" s="273"/>
      <c r="E246" s="273"/>
      <c r="F246" s="274"/>
      <c r="G246" s="392"/>
      <c r="H246" s="392"/>
      <c r="I246" s="274"/>
      <c r="J246" s="276" t="s">
        <v>822</v>
      </c>
    </row>
    <row r="247" spans="1:10" ht="13.5" thickTop="1">
      <c r="A247" s="1014" t="s">
        <v>823</v>
      </c>
      <c r="B247" s="1016" t="s">
        <v>824</v>
      </c>
      <c r="C247" s="1016"/>
      <c r="D247" s="1016"/>
      <c r="E247" s="1016"/>
      <c r="F247" s="1018" t="s">
        <v>532</v>
      </c>
      <c r="G247" s="1020" t="s">
        <v>21</v>
      </c>
      <c r="H247" s="1020" t="s">
        <v>22</v>
      </c>
      <c r="I247" s="1032" t="s">
        <v>23</v>
      </c>
      <c r="J247" s="1029" t="s">
        <v>538</v>
      </c>
    </row>
    <row r="248" spans="1:10" ht="24" customHeight="1">
      <c r="A248" s="1015"/>
      <c r="B248" s="1017"/>
      <c r="C248" s="1017"/>
      <c r="D248" s="1017"/>
      <c r="E248" s="1017"/>
      <c r="F248" s="1019"/>
      <c r="G248" s="1021"/>
      <c r="H248" s="1031"/>
      <c r="I248" s="1031"/>
      <c r="J248" s="1030"/>
    </row>
    <row r="249" spans="1:10" ht="12.75">
      <c r="A249" s="39"/>
      <c r="B249" s="363"/>
      <c r="C249" s="270"/>
      <c r="D249" s="270"/>
      <c r="E249" s="364"/>
      <c r="F249" s="125"/>
      <c r="G249" s="379"/>
      <c r="H249" s="379"/>
      <c r="I249" s="125"/>
      <c r="J249" s="365"/>
    </row>
    <row r="250" spans="1:10" ht="12.75">
      <c r="A250" s="39" t="s">
        <v>851</v>
      </c>
      <c r="B250" s="975" t="s">
        <v>881</v>
      </c>
      <c r="C250" s="985"/>
      <c r="D250" s="985"/>
      <c r="E250" s="986"/>
      <c r="F250" s="115">
        <f>749+6738+247175</f>
        <v>254662</v>
      </c>
      <c r="G250" s="376">
        <v>34290</v>
      </c>
      <c r="H250" s="376">
        <f>SUM(H251:H253)</f>
        <v>22164</v>
      </c>
      <c r="I250" s="376">
        <f>SUM(I251:I253)</f>
        <v>22164</v>
      </c>
      <c r="J250" s="218">
        <f aca="true" t="shared" si="10" ref="J250:J255">I250/H250*100</f>
        <v>100</v>
      </c>
    </row>
    <row r="251" spans="1:10" ht="12.75">
      <c r="A251" s="39"/>
      <c r="B251" s="1025" t="s">
        <v>41</v>
      </c>
      <c r="C251" s="1026"/>
      <c r="D251" s="1026"/>
      <c r="E251" s="1027"/>
      <c r="F251" s="118">
        <v>0</v>
      </c>
      <c r="G251" s="372">
        <v>7290</v>
      </c>
      <c r="H251" s="372">
        <v>6546</v>
      </c>
      <c r="I251" s="118">
        <v>6546</v>
      </c>
      <c r="J251" s="217">
        <f t="shared" si="10"/>
        <v>100</v>
      </c>
    </row>
    <row r="252" spans="1:10" ht="12.75">
      <c r="A252" s="39"/>
      <c r="B252" s="1025" t="s">
        <v>42</v>
      </c>
      <c r="C252" s="1026"/>
      <c r="D252" s="1026"/>
      <c r="E252" s="1027"/>
      <c r="F252" s="118">
        <v>0</v>
      </c>
      <c r="G252" s="372">
        <v>0</v>
      </c>
      <c r="H252" s="372">
        <v>796</v>
      </c>
      <c r="I252" s="118">
        <v>796</v>
      </c>
      <c r="J252" s="217">
        <f t="shared" si="10"/>
        <v>100</v>
      </c>
    </row>
    <row r="253" spans="1:10" ht="12.75">
      <c r="A253" s="39"/>
      <c r="B253" s="1025" t="s">
        <v>50</v>
      </c>
      <c r="C253" s="1026"/>
      <c r="D253" s="1026"/>
      <c r="E253" s="1027"/>
      <c r="F253" s="118">
        <v>0</v>
      </c>
      <c r="G253" s="372">
        <v>27000</v>
      </c>
      <c r="H253" s="372">
        <v>14822</v>
      </c>
      <c r="I253" s="118">
        <v>14822</v>
      </c>
      <c r="J253" s="217">
        <f t="shared" si="10"/>
        <v>100</v>
      </c>
    </row>
    <row r="254" spans="1:10" ht="12.75">
      <c r="A254" s="39" t="s">
        <v>856</v>
      </c>
      <c r="B254" s="1025" t="s">
        <v>882</v>
      </c>
      <c r="C254" s="1033"/>
      <c r="D254" s="1033"/>
      <c r="E254" s="1034"/>
      <c r="F254" s="115">
        <v>223041</v>
      </c>
      <c r="G254" s="376">
        <v>0</v>
      </c>
      <c r="H254" s="376">
        <v>8516</v>
      </c>
      <c r="I254" s="115">
        <v>8515</v>
      </c>
      <c r="J254" s="218">
        <f t="shared" si="10"/>
        <v>99.98825739783936</v>
      </c>
    </row>
    <row r="255" spans="1:10" ht="12.75">
      <c r="A255" s="39" t="s">
        <v>860</v>
      </c>
      <c r="B255" s="1025" t="s">
        <v>883</v>
      </c>
      <c r="C255" s="1033"/>
      <c r="D255" s="1033"/>
      <c r="E255" s="1034"/>
      <c r="F255" s="120">
        <f>SUM(F256:F257)</f>
        <v>0</v>
      </c>
      <c r="G255" s="371">
        <f>SUM(G256:G257)</f>
        <v>0</v>
      </c>
      <c r="H255" s="371">
        <f>SUM(H256:H257)</f>
        <v>669</v>
      </c>
      <c r="I255" s="120">
        <f>SUM(I256:I257)</f>
        <v>397</v>
      </c>
      <c r="J255" s="218">
        <f t="shared" si="10"/>
        <v>59.342301943198805</v>
      </c>
    </row>
    <row r="256" spans="1:10" ht="12.75">
      <c r="A256" s="39"/>
      <c r="B256" s="361" t="s">
        <v>884</v>
      </c>
      <c r="C256" s="25"/>
      <c r="D256" s="25"/>
      <c r="E256" s="360"/>
      <c r="F256" s="118">
        <v>0</v>
      </c>
      <c r="G256" s="372">
        <v>0</v>
      </c>
      <c r="H256" s="372">
        <v>0</v>
      </c>
      <c r="I256" s="118">
        <v>0</v>
      </c>
      <c r="J256" s="217">
        <v>0</v>
      </c>
    </row>
    <row r="257" spans="1:10" ht="12.75">
      <c r="A257" s="39"/>
      <c r="B257" s="361" t="s">
        <v>382</v>
      </c>
      <c r="C257" s="25"/>
      <c r="D257" s="25"/>
      <c r="E257" s="360"/>
      <c r="F257" s="118">
        <v>0</v>
      </c>
      <c r="G257" s="372">
        <v>0</v>
      </c>
      <c r="H257" s="372">
        <v>669</v>
      </c>
      <c r="I257" s="118">
        <v>397</v>
      </c>
      <c r="J257" s="217">
        <f>I257/H257*100</f>
        <v>59.342301943198805</v>
      </c>
    </row>
    <row r="258" spans="1:10" ht="13.5" thickBot="1">
      <c r="A258" s="39" t="s">
        <v>865</v>
      </c>
      <c r="B258" s="1025" t="s">
        <v>540</v>
      </c>
      <c r="C258" s="1033"/>
      <c r="D258" s="1033"/>
      <c r="E258" s="1034"/>
      <c r="F258" s="115">
        <v>195</v>
      </c>
      <c r="G258" s="376">
        <v>0</v>
      </c>
      <c r="H258" s="376">
        <v>0</v>
      </c>
      <c r="I258" s="115">
        <v>0</v>
      </c>
      <c r="J258" s="218">
        <v>0</v>
      </c>
    </row>
    <row r="259" spans="1:10" ht="13.5" thickBot="1">
      <c r="A259" s="441"/>
      <c r="B259" s="1022" t="s">
        <v>57</v>
      </c>
      <c r="C259" s="977"/>
      <c r="D259" s="977"/>
      <c r="E259" s="978"/>
      <c r="F259" s="856">
        <f>F250+F254+F255+F258</f>
        <v>477898</v>
      </c>
      <c r="G259" s="856">
        <f>G250+G254+G255</f>
        <v>34290</v>
      </c>
      <c r="H259" s="856">
        <f>H250+H254+H255+H258</f>
        <v>31349</v>
      </c>
      <c r="I259" s="856">
        <f>I250+I254+I255+I258</f>
        <v>31076</v>
      </c>
      <c r="J259" s="853">
        <f>I259/H259*100</f>
        <v>99.1291588248429</v>
      </c>
    </row>
    <row r="260" spans="1:10" ht="12.75">
      <c r="A260" s="39"/>
      <c r="B260" s="1028" t="s">
        <v>255</v>
      </c>
      <c r="C260" s="1036"/>
      <c r="D260" s="1036"/>
      <c r="E260" s="1037"/>
      <c r="F260" s="118">
        <v>0</v>
      </c>
      <c r="G260" s="372">
        <v>0</v>
      </c>
      <c r="H260" s="372">
        <v>0</v>
      </c>
      <c r="I260" s="118">
        <v>0</v>
      </c>
      <c r="J260" s="217">
        <v>0</v>
      </c>
    </row>
    <row r="261" spans="1:10" ht="12.75">
      <c r="A261" s="39"/>
      <c r="B261" s="1028" t="s">
        <v>254</v>
      </c>
      <c r="C261" s="1036"/>
      <c r="D261" s="1036"/>
      <c r="E261" s="1037"/>
      <c r="F261" s="118">
        <v>850</v>
      </c>
      <c r="G261" s="372">
        <v>1000</v>
      </c>
      <c r="H261" s="372">
        <v>0</v>
      </c>
      <c r="I261" s="118">
        <v>0</v>
      </c>
      <c r="J261" s="217">
        <v>0</v>
      </c>
    </row>
    <row r="262" spans="1:10" ht="13.5" thickBot="1">
      <c r="A262" s="39"/>
      <c r="B262" s="1025" t="s">
        <v>51</v>
      </c>
      <c r="C262" s="1026"/>
      <c r="D262" s="1026"/>
      <c r="E262" s="1027"/>
      <c r="F262" s="118">
        <v>0</v>
      </c>
      <c r="G262" s="372">
        <v>0</v>
      </c>
      <c r="H262" s="372">
        <v>3000</v>
      </c>
      <c r="I262" s="118">
        <v>3000</v>
      </c>
      <c r="J262" s="217">
        <v>0</v>
      </c>
    </row>
    <row r="263" spans="1:10" ht="13.5" thickBot="1">
      <c r="A263" s="441" t="s">
        <v>867</v>
      </c>
      <c r="B263" s="1022" t="s">
        <v>58</v>
      </c>
      <c r="C263" s="957"/>
      <c r="D263" s="957"/>
      <c r="E263" s="958"/>
      <c r="F263" s="855">
        <f>SUM(F260:F262)</f>
        <v>850</v>
      </c>
      <c r="G263" s="856">
        <f>SUM(G260:G262)</f>
        <v>1000</v>
      </c>
      <c r="H263" s="856">
        <f>SUM(H260:H262)</f>
        <v>3000</v>
      </c>
      <c r="I263" s="855">
        <f>SUM(I260:I262)</f>
        <v>3000</v>
      </c>
      <c r="J263" s="853">
        <f>I263/H263*100</f>
        <v>100</v>
      </c>
    </row>
    <row r="264" spans="1:10" ht="12.75">
      <c r="A264" s="39" t="s">
        <v>870</v>
      </c>
      <c r="B264" s="975" t="s">
        <v>885</v>
      </c>
      <c r="C264" s="964"/>
      <c r="D264" s="964"/>
      <c r="E264" s="965"/>
      <c r="F264" s="115">
        <v>0</v>
      </c>
      <c r="G264" s="376">
        <v>0</v>
      </c>
      <c r="H264" s="376">
        <v>0</v>
      </c>
      <c r="I264" s="115">
        <v>0</v>
      </c>
      <c r="J264" s="218">
        <v>0</v>
      </c>
    </row>
    <row r="265" spans="1:10" ht="12.75">
      <c r="A265" s="39" t="s">
        <v>872</v>
      </c>
      <c r="B265" s="975" t="s">
        <v>283</v>
      </c>
      <c r="C265" s="985"/>
      <c r="D265" s="985"/>
      <c r="E265" s="986"/>
      <c r="F265" s="115">
        <v>0</v>
      </c>
      <c r="G265" s="376">
        <v>12217</v>
      </c>
      <c r="H265" s="376">
        <v>0</v>
      </c>
      <c r="I265" s="115">
        <v>0</v>
      </c>
      <c r="J265" s="218">
        <v>0</v>
      </c>
    </row>
    <row r="266" spans="1:10" ht="12.75">
      <c r="A266" s="39" t="s">
        <v>324</v>
      </c>
      <c r="B266" s="1025" t="s">
        <v>886</v>
      </c>
      <c r="C266" s="1033"/>
      <c r="D266" s="1033"/>
      <c r="E266" s="1034"/>
      <c r="F266" s="115">
        <v>0</v>
      </c>
      <c r="G266" s="376">
        <v>0</v>
      </c>
      <c r="H266" s="376">
        <v>0</v>
      </c>
      <c r="I266" s="115">
        <v>0</v>
      </c>
      <c r="J266" s="218">
        <v>0</v>
      </c>
    </row>
    <row r="267" spans="1:10" ht="13.5" thickBot="1">
      <c r="A267" s="39"/>
      <c r="B267" s="361"/>
      <c r="C267" s="25"/>
      <c r="D267" s="25"/>
      <c r="E267" s="360"/>
      <c r="F267" s="115"/>
      <c r="G267" s="376"/>
      <c r="H267" s="376"/>
      <c r="I267" s="115"/>
      <c r="J267" s="218"/>
    </row>
    <row r="268" spans="1:10" ht="13.5" thickBot="1">
      <c r="A268" s="441"/>
      <c r="B268" s="954" t="s">
        <v>370</v>
      </c>
      <c r="C268" s="972"/>
      <c r="D268" s="972"/>
      <c r="E268" s="959"/>
      <c r="F268" s="439">
        <f>F242+F259+F263+F265</f>
        <v>1993922</v>
      </c>
      <c r="G268" s="439">
        <f>G242+G259+G263+G265</f>
        <v>1363867</v>
      </c>
      <c r="H268" s="439">
        <f>H242+H259+H263+H265</f>
        <v>1484695</v>
      </c>
      <c r="I268" s="439">
        <f>I242+I259+I263+I265</f>
        <v>1483004</v>
      </c>
      <c r="J268" s="566">
        <f>I268/H268*100</f>
        <v>99.88610455346047</v>
      </c>
    </row>
    <row r="269" spans="1:10" ht="13.5" thickBot="1">
      <c r="A269" s="39"/>
      <c r="B269" s="870"/>
      <c r="C269" s="871"/>
      <c r="D269" s="871"/>
      <c r="E269" s="872"/>
      <c r="F269" s="873"/>
      <c r="G269" s="874"/>
      <c r="H269" s="874"/>
      <c r="I269" s="873"/>
      <c r="J269" s="875"/>
    </row>
    <row r="270" spans="1:10" ht="13.5" thickBot="1">
      <c r="A270" s="441"/>
      <c r="B270" s="1022" t="s">
        <v>59</v>
      </c>
      <c r="C270" s="977"/>
      <c r="D270" s="977"/>
      <c r="E270" s="978"/>
      <c r="F270" s="876"/>
      <c r="G270" s="877"/>
      <c r="H270" s="877"/>
      <c r="I270" s="876"/>
      <c r="J270" s="878"/>
    </row>
    <row r="271" spans="1:10" ht="12.75">
      <c r="A271" s="39" t="s">
        <v>325</v>
      </c>
      <c r="B271" s="1025" t="s">
        <v>363</v>
      </c>
      <c r="C271" s="1035"/>
      <c r="D271" s="1035"/>
      <c r="E271" s="1027"/>
      <c r="F271" s="132">
        <f>SUM(F272:F273)</f>
        <v>165336</v>
      </c>
      <c r="G271" s="132">
        <f>SUM(G272:G274)</f>
        <v>47564</v>
      </c>
      <c r="H271" s="132">
        <f>SUM(H272:H274)</f>
        <v>34046</v>
      </c>
      <c r="I271" s="132">
        <f>SUM(I272:I274)</f>
        <v>20000</v>
      </c>
      <c r="J271" s="190">
        <f>I271/H271*100</f>
        <v>58.74405216471832</v>
      </c>
    </row>
    <row r="272" spans="1:10" ht="12.75">
      <c r="A272" s="39"/>
      <c r="B272" s="1025" t="s">
        <v>461</v>
      </c>
      <c r="C272" s="1026"/>
      <c r="D272" s="1026"/>
      <c r="E272" s="1027"/>
      <c r="F272" s="118">
        <v>22900</v>
      </c>
      <c r="G272" s="372">
        <v>0</v>
      </c>
      <c r="H272" s="372">
        <v>0</v>
      </c>
      <c r="I272" s="118">
        <v>0</v>
      </c>
      <c r="J272" s="217">
        <v>0</v>
      </c>
    </row>
    <row r="273" spans="1:10" ht="12.75">
      <c r="A273" s="39"/>
      <c r="B273" s="1025" t="s">
        <v>256</v>
      </c>
      <c r="C273" s="1026"/>
      <c r="D273" s="1026"/>
      <c r="E273" s="1027"/>
      <c r="F273" s="118">
        <v>142436</v>
      </c>
      <c r="G273" s="372">
        <v>17564</v>
      </c>
      <c r="H273" s="372">
        <v>14046</v>
      </c>
      <c r="I273" s="118">
        <v>0</v>
      </c>
      <c r="J273" s="217">
        <f>I273/H273*100</f>
        <v>0</v>
      </c>
    </row>
    <row r="274" spans="1:10" ht="12.75">
      <c r="A274" s="39"/>
      <c r="B274" s="1025" t="s">
        <v>38</v>
      </c>
      <c r="C274" s="1026"/>
      <c r="D274" s="1026"/>
      <c r="E274" s="1027"/>
      <c r="F274" s="118">
        <v>0</v>
      </c>
      <c r="G274" s="372">
        <v>30000</v>
      </c>
      <c r="H274" s="372">
        <v>20000</v>
      </c>
      <c r="I274" s="118">
        <v>20000</v>
      </c>
      <c r="J274" s="217">
        <f>I274/H274*100</f>
        <v>100</v>
      </c>
    </row>
    <row r="275" spans="1:10" ht="12.75">
      <c r="A275" s="39" t="s">
        <v>326</v>
      </c>
      <c r="B275" s="1025" t="s">
        <v>253</v>
      </c>
      <c r="C275" s="1026"/>
      <c r="D275" s="1026"/>
      <c r="E275" s="1027"/>
      <c r="F275" s="384">
        <f>F276+F277</f>
        <v>16129</v>
      </c>
      <c r="G275" s="384">
        <f>G276+G277</f>
        <v>56354</v>
      </c>
      <c r="H275" s="384">
        <f>H276+H277</f>
        <v>56354</v>
      </c>
      <c r="I275" s="384">
        <f>I276+I277</f>
        <v>55516</v>
      </c>
      <c r="J275" s="190">
        <f>I275/H275*100</f>
        <v>98.51297157255918</v>
      </c>
    </row>
    <row r="276" spans="1:10" ht="12.75">
      <c r="A276" s="39"/>
      <c r="B276" s="1025" t="s">
        <v>270</v>
      </c>
      <c r="C276" s="1026"/>
      <c r="D276" s="1026"/>
      <c r="E276" s="1027"/>
      <c r="F276" s="118">
        <v>6749</v>
      </c>
      <c r="G276" s="372">
        <v>46972</v>
      </c>
      <c r="H276" s="372">
        <v>46972</v>
      </c>
      <c r="I276" s="118">
        <v>48480</v>
      </c>
      <c r="J276" s="217">
        <f>I276/H276*100</f>
        <v>103.21042323086094</v>
      </c>
    </row>
    <row r="277" spans="1:10" ht="12.75">
      <c r="A277" s="39"/>
      <c r="B277" s="1025" t="s">
        <v>271</v>
      </c>
      <c r="C277" s="1026"/>
      <c r="D277" s="1026"/>
      <c r="E277" s="1027"/>
      <c r="F277" s="118">
        <v>9380</v>
      </c>
      <c r="G277" s="372">
        <v>9382</v>
      </c>
      <c r="H277" s="372">
        <v>9382</v>
      </c>
      <c r="I277" s="118">
        <v>7036</v>
      </c>
      <c r="J277" s="217">
        <f>I277/H277*100</f>
        <v>74.99467064591772</v>
      </c>
    </row>
    <row r="278" spans="1:10" ht="13.5" thickBot="1">
      <c r="A278" s="39"/>
      <c r="B278" s="361"/>
      <c r="C278" s="840"/>
      <c r="D278" s="840"/>
      <c r="E278" s="841"/>
      <c r="F278" s="118"/>
      <c r="G278" s="372"/>
      <c r="H278" s="372"/>
      <c r="I278" s="118"/>
      <c r="J278" s="217"/>
    </row>
    <row r="279" spans="1:10" ht="13.5" thickBot="1">
      <c r="A279" s="441" t="s">
        <v>327</v>
      </c>
      <c r="B279" s="1022" t="s">
        <v>482</v>
      </c>
      <c r="C279" s="1011"/>
      <c r="D279" s="1011"/>
      <c r="E279" s="1012"/>
      <c r="F279" s="859">
        <f>687-1296-243+997</f>
        <v>145</v>
      </c>
      <c r="G279" s="858">
        <v>0</v>
      </c>
      <c r="H279" s="858">
        <v>0</v>
      </c>
      <c r="I279" s="859">
        <v>17755</v>
      </c>
      <c r="J279" s="440">
        <v>0</v>
      </c>
    </row>
    <row r="280" spans="1:10" ht="13.5" thickBot="1">
      <c r="A280" s="39"/>
      <c r="B280" s="361"/>
      <c r="C280" s="232"/>
      <c r="D280" s="232"/>
      <c r="E280" s="841"/>
      <c r="F280" s="115"/>
      <c r="G280" s="376"/>
      <c r="H280" s="376"/>
      <c r="I280" s="115"/>
      <c r="J280" s="218"/>
    </row>
    <row r="281" spans="1:10" ht="13.5" thickBot="1">
      <c r="A281" s="441"/>
      <c r="B281" s="966" t="s">
        <v>483</v>
      </c>
      <c r="C281" s="967"/>
      <c r="D281" s="967"/>
      <c r="E281" s="967"/>
      <c r="F281" s="882">
        <f>F268+F271+F275+F279</f>
        <v>2175532</v>
      </c>
      <c r="G281" s="882">
        <f>G268+G271+G275+G279</f>
        <v>1467785</v>
      </c>
      <c r="H281" s="882">
        <f>H268+H271+H275+H279</f>
        <v>1575095</v>
      </c>
      <c r="I281" s="882">
        <f>I268+I271+I275+I279</f>
        <v>1576275</v>
      </c>
      <c r="J281" s="440">
        <f>I281/H281*100</f>
        <v>100.07491611617077</v>
      </c>
    </row>
    <row r="282" spans="1:10" ht="13.5" thickBot="1">
      <c r="A282" s="879"/>
      <c r="B282" s="979" t="s">
        <v>888</v>
      </c>
      <c r="C282" s="973"/>
      <c r="D282" s="973"/>
      <c r="E282" s="974"/>
      <c r="F282" s="880">
        <f>101+100+64+3+5+41</f>
        <v>314</v>
      </c>
      <c r="G282" s="881">
        <v>297</v>
      </c>
      <c r="H282" s="881">
        <v>297</v>
      </c>
      <c r="I282" s="880">
        <v>297</v>
      </c>
      <c r="J282" s="564">
        <f>I282/H282*100</f>
        <v>100</v>
      </c>
    </row>
    <row r="283" ht="13.5" thickTop="1"/>
  </sheetData>
  <sheetProtection/>
  <mergeCells count="250">
    <mergeCell ref="I127:I128"/>
    <mergeCell ref="J127:J128"/>
    <mergeCell ref="B161:E161"/>
    <mergeCell ref="B274:E274"/>
    <mergeCell ref="B251:E251"/>
    <mergeCell ref="B252:E252"/>
    <mergeCell ref="B253:E253"/>
    <mergeCell ref="B250:E250"/>
    <mergeCell ref="B239:E239"/>
    <mergeCell ref="B228:E228"/>
    <mergeCell ref="B273:E273"/>
    <mergeCell ref="B268:E268"/>
    <mergeCell ref="B254:E254"/>
    <mergeCell ref="B255:E255"/>
    <mergeCell ref="B261:E261"/>
    <mergeCell ref="B263:E263"/>
    <mergeCell ref="B266:E266"/>
    <mergeCell ref="B262:E262"/>
    <mergeCell ref="B226:E226"/>
    <mergeCell ref="B223:E223"/>
    <mergeCell ref="B232:E232"/>
    <mergeCell ref="B200:E200"/>
    <mergeCell ref="B74:E74"/>
    <mergeCell ref="B71:E71"/>
    <mergeCell ref="B95:E95"/>
    <mergeCell ref="B87:E87"/>
    <mergeCell ref="B92:E92"/>
    <mergeCell ref="B81:E81"/>
    <mergeCell ref="B192:E192"/>
    <mergeCell ref="B82:E82"/>
    <mergeCell ref="B171:E171"/>
    <mergeCell ref="B86:E86"/>
    <mergeCell ref="B89:E89"/>
    <mergeCell ref="B90:E90"/>
    <mergeCell ref="B148:E148"/>
    <mergeCell ref="B88:E88"/>
    <mergeCell ref="B216:E216"/>
    <mergeCell ref="B235:E235"/>
    <mergeCell ref="B169:E169"/>
    <mergeCell ref="B157:E157"/>
    <mergeCell ref="B193:E193"/>
    <mergeCell ref="B203:E203"/>
    <mergeCell ref="B204:E204"/>
    <mergeCell ref="B233:E233"/>
    <mergeCell ref="B224:E224"/>
    <mergeCell ref="B225:E225"/>
    <mergeCell ref="B49:E49"/>
    <mergeCell ref="B52:E52"/>
    <mergeCell ref="B238:E238"/>
    <mergeCell ref="B237:E237"/>
    <mergeCell ref="B209:E209"/>
    <mergeCell ref="B236:E236"/>
    <mergeCell ref="B229:E229"/>
    <mergeCell ref="B217:E217"/>
    <mergeCell ref="B218:E218"/>
    <mergeCell ref="B231:E231"/>
    <mergeCell ref="B73:E73"/>
    <mergeCell ref="B54:E54"/>
    <mergeCell ref="B56:E56"/>
    <mergeCell ref="B50:E50"/>
    <mergeCell ref="B51:E51"/>
    <mergeCell ref="B145:E145"/>
    <mergeCell ref="B146:E146"/>
    <mergeCell ref="B129:E129"/>
    <mergeCell ref="B130:E130"/>
    <mergeCell ref="B131:E131"/>
    <mergeCell ref="B132:E132"/>
    <mergeCell ref="B172:E172"/>
    <mergeCell ref="B176:E176"/>
    <mergeCell ref="B205:E205"/>
    <mergeCell ref="B201:E201"/>
    <mergeCell ref="G244:J244"/>
    <mergeCell ref="B241:E241"/>
    <mergeCell ref="B170:E170"/>
    <mergeCell ref="B215:E215"/>
    <mergeCell ref="B210:E210"/>
    <mergeCell ref="B211:E211"/>
    <mergeCell ref="B174:E174"/>
    <mergeCell ref="B242:E242"/>
    <mergeCell ref="B240:E240"/>
    <mergeCell ref="B208:E208"/>
    <mergeCell ref="B282:E282"/>
    <mergeCell ref="B264:E264"/>
    <mergeCell ref="B265:E265"/>
    <mergeCell ref="B270:E270"/>
    <mergeCell ref="B271:E271"/>
    <mergeCell ref="B272:E272"/>
    <mergeCell ref="B279:E279"/>
    <mergeCell ref="B281:E281"/>
    <mergeCell ref="B277:E277"/>
    <mergeCell ref="B275:E275"/>
    <mergeCell ref="B234:E234"/>
    <mergeCell ref="B260:E260"/>
    <mergeCell ref="B259:E259"/>
    <mergeCell ref="B53:E53"/>
    <mergeCell ref="B166:E166"/>
    <mergeCell ref="B99:E99"/>
    <mergeCell ref="B220:E220"/>
    <mergeCell ref="B213:E213"/>
    <mergeCell ref="B214:E214"/>
    <mergeCell ref="B206:E206"/>
    <mergeCell ref="B276:E276"/>
    <mergeCell ref="B258:E258"/>
    <mergeCell ref="B202:E202"/>
    <mergeCell ref="B207:E207"/>
    <mergeCell ref="B212:E212"/>
    <mergeCell ref="B221:E221"/>
    <mergeCell ref="B222:E222"/>
    <mergeCell ref="B219:E219"/>
    <mergeCell ref="B227:E227"/>
    <mergeCell ref="B230:E230"/>
    <mergeCell ref="J185:J186"/>
    <mergeCell ref="B187:E187"/>
    <mergeCell ref="B188:E188"/>
    <mergeCell ref="F185:F186"/>
    <mergeCell ref="G185:G186"/>
    <mergeCell ref="H185:H186"/>
    <mergeCell ref="I185:I186"/>
    <mergeCell ref="A185:A186"/>
    <mergeCell ref="B185:E186"/>
    <mergeCell ref="B198:E198"/>
    <mergeCell ref="B199:E199"/>
    <mergeCell ref="B194:E194"/>
    <mergeCell ref="B195:E195"/>
    <mergeCell ref="B196:E196"/>
    <mergeCell ref="B191:E191"/>
    <mergeCell ref="B190:E190"/>
    <mergeCell ref="B197:E197"/>
    <mergeCell ref="B85:E85"/>
    <mergeCell ref="B70:E70"/>
    <mergeCell ref="B79:E79"/>
    <mergeCell ref="B69:E69"/>
    <mergeCell ref="B84:E84"/>
    <mergeCell ref="B78:E78"/>
    <mergeCell ref="B80:E80"/>
    <mergeCell ref="B83:E83"/>
    <mergeCell ref="B75:E75"/>
    <mergeCell ref="B72:E72"/>
    <mergeCell ref="A64:A65"/>
    <mergeCell ref="B64:E65"/>
    <mergeCell ref="B67:E67"/>
    <mergeCell ref="B68:E68"/>
    <mergeCell ref="A127:A128"/>
    <mergeCell ref="B127:E128"/>
    <mergeCell ref="F127:F128"/>
    <mergeCell ref="G127:G128"/>
    <mergeCell ref="H127:H128"/>
    <mergeCell ref="B66:E66"/>
    <mergeCell ref="B48:E48"/>
    <mergeCell ref="B43:E43"/>
    <mergeCell ref="B46:E46"/>
    <mergeCell ref="B44:E44"/>
    <mergeCell ref="B45:E45"/>
    <mergeCell ref="B47:E47"/>
    <mergeCell ref="G124:J124"/>
    <mergeCell ref="H64:H65"/>
    <mergeCell ref="I64:I65"/>
    <mergeCell ref="B55:E55"/>
    <mergeCell ref="G64:G65"/>
    <mergeCell ref="G62:J62"/>
    <mergeCell ref="J64:J65"/>
    <mergeCell ref="F64:F65"/>
    <mergeCell ref="B57:E57"/>
    <mergeCell ref="B42:E42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13:E13"/>
    <mergeCell ref="B14:E14"/>
    <mergeCell ref="B40:E40"/>
    <mergeCell ref="B41:E41"/>
    <mergeCell ref="B39:E39"/>
    <mergeCell ref="B18:E18"/>
    <mergeCell ref="B19:E19"/>
    <mergeCell ref="B20:E20"/>
    <mergeCell ref="B21:E21"/>
    <mergeCell ref="B22:E22"/>
    <mergeCell ref="A6:A7"/>
    <mergeCell ref="B6:E7"/>
    <mergeCell ref="F6:F7"/>
    <mergeCell ref="G6:G7"/>
    <mergeCell ref="F1:J1"/>
    <mergeCell ref="A2:J2"/>
    <mergeCell ref="F5:J5"/>
    <mergeCell ref="A3:J4"/>
    <mergeCell ref="J6:J7"/>
    <mergeCell ref="I6:I7"/>
    <mergeCell ref="B8:E8"/>
    <mergeCell ref="B9:E9"/>
    <mergeCell ref="H6:H7"/>
    <mergeCell ref="B134:E134"/>
    <mergeCell ref="B135:E135"/>
    <mergeCell ref="B10:E10"/>
    <mergeCell ref="B11:E11"/>
    <mergeCell ref="B15:E15"/>
    <mergeCell ref="B16:E16"/>
    <mergeCell ref="B12:E12"/>
    <mergeCell ref="B23:E23"/>
    <mergeCell ref="B25:E25"/>
    <mergeCell ref="B26:E26"/>
    <mergeCell ref="B152:E152"/>
    <mergeCell ref="B155:E155"/>
    <mergeCell ref="B163:E163"/>
    <mergeCell ref="B93:E93"/>
    <mergeCell ref="B147:E147"/>
    <mergeCell ref="B142:E142"/>
    <mergeCell ref="B140:E140"/>
    <mergeCell ref="B143:E143"/>
    <mergeCell ref="B144:E144"/>
    <mergeCell ref="B133:E133"/>
    <mergeCell ref="B178:E178"/>
    <mergeCell ref="B150:E150"/>
    <mergeCell ref="B17:E17"/>
    <mergeCell ref="B27:E27"/>
    <mergeCell ref="B28:E28"/>
    <mergeCell ref="B29:E29"/>
    <mergeCell ref="B91:E91"/>
    <mergeCell ref="B136:E136"/>
    <mergeCell ref="B141:E141"/>
    <mergeCell ref="B137:E137"/>
    <mergeCell ref="B24:E24"/>
    <mergeCell ref="B76:E76"/>
    <mergeCell ref="B77:E77"/>
    <mergeCell ref="B164:E164"/>
    <mergeCell ref="B138:E138"/>
    <mergeCell ref="B160:E160"/>
    <mergeCell ref="B139:E139"/>
    <mergeCell ref="B156:E156"/>
    <mergeCell ref="B154:E154"/>
    <mergeCell ref="B159:E159"/>
    <mergeCell ref="B168:E168"/>
    <mergeCell ref="B149:E149"/>
    <mergeCell ref="B158:E158"/>
    <mergeCell ref="J247:J248"/>
    <mergeCell ref="H247:H248"/>
    <mergeCell ref="I247:I248"/>
    <mergeCell ref="B180:E180"/>
    <mergeCell ref="B189:E189"/>
    <mergeCell ref="B173:E173"/>
    <mergeCell ref="B175:E175"/>
    <mergeCell ref="A247:A248"/>
    <mergeCell ref="B247:E248"/>
    <mergeCell ref="F247:F248"/>
    <mergeCell ref="G247:G248"/>
  </mergeCells>
  <printOptions/>
  <pageMargins left="0.59" right="0.31" top="1" bottom="1" header="0.5" footer="0.5"/>
  <pageSetup firstPageNumber="12" useFirstPageNumber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7"/>
  <sheetViews>
    <sheetView zoomScale="90" zoomScaleNormal="90" zoomScalePageLayoutView="0" workbookViewId="0" topLeftCell="A1">
      <selection activeCell="A3" sqref="A3:I3"/>
    </sheetView>
  </sheetViews>
  <sheetFormatPr defaultColWidth="9.00390625" defaultRowHeight="12.75"/>
  <cols>
    <col min="1" max="1" width="3.875" style="258" customWidth="1"/>
    <col min="2" max="3" width="9.125" style="258" customWidth="1"/>
    <col min="4" max="5" width="10.75390625" style="258" customWidth="1"/>
    <col min="6" max="7" width="9.125" style="258" customWidth="1"/>
    <col min="8" max="8" width="3.125" style="258" customWidth="1"/>
    <col min="9" max="9" width="14.25390625" style="258" customWidth="1"/>
    <col min="10" max="16384" width="9.125" style="258" customWidth="1"/>
  </cols>
  <sheetData>
    <row r="1" spans="7:9" ht="12.75">
      <c r="G1" s="1406" t="s">
        <v>965</v>
      </c>
      <c r="H1" s="1406"/>
      <c r="I1" s="1406"/>
    </row>
    <row r="3" spans="1:9" ht="12.75" customHeight="1">
      <c r="A3" s="1407" t="s">
        <v>207</v>
      </c>
      <c r="B3" s="1407"/>
      <c r="C3" s="1407"/>
      <c r="D3" s="1407"/>
      <c r="E3" s="1407"/>
      <c r="F3" s="1407"/>
      <c r="G3" s="1407"/>
      <c r="H3" s="1407"/>
      <c r="I3" s="1407"/>
    </row>
    <row r="4" spans="1:9" ht="16.5" customHeight="1">
      <c r="A4" s="1407" t="s">
        <v>274</v>
      </c>
      <c r="B4" s="1407"/>
      <c r="C4" s="1407"/>
      <c r="D4" s="1407"/>
      <c r="E4" s="1407"/>
      <c r="F4" s="1407"/>
      <c r="G4" s="1407"/>
      <c r="H4" s="1407"/>
      <c r="I4" s="1407"/>
    </row>
    <row r="5" spans="1:9" ht="28.5" customHeight="1">
      <c r="A5" s="1407"/>
      <c r="B5" s="1407"/>
      <c r="C5" s="1407"/>
      <c r="D5" s="1407"/>
      <c r="E5" s="1407"/>
      <c r="F5" s="1407"/>
      <c r="G5" s="1407"/>
      <c r="H5" s="1407"/>
      <c r="I5" s="1407"/>
    </row>
    <row r="7" spans="1:9" ht="12.75" customHeight="1">
      <c r="A7" s="260" t="s">
        <v>827</v>
      </c>
      <c r="B7" s="1400" t="s">
        <v>431</v>
      </c>
      <c r="C7" s="1400"/>
      <c r="D7" s="1400"/>
      <c r="E7" s="1400"/>
      <c r="F7" s="1400"/>
      <c r="G7" s="1400"/>
      <c r="H7" s="1400"/>
      <c r="I7" s="1400"/>
    </row>
    <row r="8" spans="2:9" ht="12.75">
      <c r="B8" s="1400"/>
      <c r="C8" s="1400"/>
      <c r="D8" s="1400"/>
      <c r="E8" s="1400"/>
      <c r="F8" s="1400"/>
      <c r="G8" s="1400"/>
      <c r="H8" s="1400"/>
      <c r="I8" s="1400"/>
    </row>
    <row r="10" spans="2:9" ht="12.75">
      <c r="B10" s="1397" t="s">
        <v>432</v>
      </c>
      <c r="C10" s="1397"/>
      <c r="D10" s="1397"/>
      <c r="E10" s="1397"/>
      <c r="F10" s="1397"/>
      <c r="G10" s="1397"/>
      <c r="H10" s="1397"/>
      <c r="I10" s="1397"/>
    </row>
    <row r="11" spans="2:9" ht="12.75">
      <c r="B11" s="1398" t="s">
        <v>433</v>
      </c>
      <c r="C11" s="1398"/>
      <c r="D11" s="1398"/>
      <c r="E11" s="1398"/>
      <c r="F11" s="1398"/>
      <c r="G11" s="1398"/>
      <c r="H11" s="1398"/>
      <c r="I11" s="1398"/>
    </row>
    <row r="12" spans="2:9" ht="12.75">
      <c r="B12" s="1398" t="s">
        <v>434</v>
      </c>
      <c r="C12" s="1398"/>
      <c r="D12" s="1398"/>
      <c r="E12" s="1398"/>
      <c r="F12" s="1398"/>
      <c r="G12" s="1398"/>
      <c r="H12" s="1398"/>
      <c r="I12" s="1398"/>
    </row>
    <row r="14" spans="2:9" ht="12.75">
      <c r="B14" s="1397" t="s">
        <v>435</v>
      </c>
      <c r="C14" s="1397"/>
      <c r="D14" s="1397"/>
      <c r="E14" s="1397"/>
      <c r="F14" s="1397"/>
      <c r="G14" s="1397"/>
      <c r="H14" s="1397"/>
      <c r="I14" s="1397"/>
    </row>
    <row r="15" spans="2:9" ht="12.75" customHeight="1">
      <c r="B15" s="1403" t="s">
        <v>275</v>
      </c>
      <c r="C15" s="1403"/>
      <c r="D15" s="1403"/>
      <c r="E15" s="1403"/>
      <c r="F15" s="1403"/>
      <c r="G15" s="1403"/>
      <c r="H15" s="1403"/>
      <c r="I15" s="1403"/>
    </row>
    <row r="16" spans="2:9" ht="12.75">
      <c r="B16" s="1403"/>
      <c r="C16" s="1403"/>
      <c r="D16" s="1403"/>
      <c r="E16" s="1403"/>
      <c r="F16" s="1403"/>
      <c r="G16" s="1403"/>
      <c r="H16" s="1403"/>
      <c r="I16" s="1403"/>
    </row>
    <row r="18" spans="2:9" ht="12.75">
      <c r="B18" s="1397" t="s">
        <v>245</v>
      </c>
      <c r="C18" s="1397"/>
      <c r="D18" s="1397"/>
      <c r="E18" s="1397"/>
      <c r="F18" s="1397"/>
      <c r="G18" s="1397"/>
      <c r="H18" s="1397"/>
      <c r="I18" s="1397"/>
    </row>
    <row r="19" spans="2:9" ht="12.75">
      <c r="B19" s="277"/>
      <c r="C19" s="277"/>
      <c r="D19" s="277"/>
      <c r="E19" s="277"/>
      <c r="F19" s="277"/>
      <c r="G19" s="277"/>
      <c r="H19" s="277"/>
      <c r="I19" s="277"/>
    </row>
    <row r="20" spans="2:9" ht="12.75">
      <c r="B20" s="1404" t="s">
        <v>462</v>
      </c>
      <c r="C20" s="1404"/>
      <c r="D20" s="1404"/>
      <c r="E20" s="1404"/>
      <c r="F20" s="1404"/>
      <c r="G20" s="1404"/>
      <c r="H20" s="1404"/>
      <c r="I20" s="345" t="s">
        <v>94</v>
      </c>
    </row>
    <row r="21" spans="2:9" ht="12.75">
      <c r="B21" s="1405" t="s">
        <v>276</v>
      </c>
      <c r="C21" s="1397"/>
      <c r="D21" s="1397"/>
      <c r="E21" s="1397"/>
      <c r="F21" s="1397"/>
      <c r="G21" s="1397"/>
      <c r="H21" s="1397"/>
      <c r="I21" s="345" t="s">
        <v>277</v>
      </c>
    </row>
    <row r="22" spans="2:9" ht="12.75">
      <c r="B22" s="354" t="s">
        <v>966</v>
      </c>
      <c r="C22" s="277"/>
      <c r="D22" s="277"/>
      <c r="E22" s="277"/>
      <c r="F22" s="277"/>
      <c r="G22" s="277"/>
      <c r="H22" s="277"/>
      <c r="I22" s="345" t="s">
        <v>93</v>
      </c>
    </row>
    <row r="23" spans="2:9" ht="12.75">
      <c r="B23" s="866" t="s">
        <v>91</v>
      </c>
      <c r="C23" s="277"/>
      <c r="D23" s="277"/>
      <c r="E23" s="277"/>
      <c r="F23" s="277"/>
      <c r="G23" s="277"/>
      <c r="H23" s="277"/>
      <c r="I23" s="345" t="s">
        <v>92</v>
      </c>
    </row>
    <row r="24" spans="2:9" ht="12.75">
      <c r="B24" s="354"/>
      <c r="C24" s="277"/>
      <c r="D24" s="277"/>
      <c r="E24" s="277"/>
      <c r="F24" s="277"/>
      <c r="G24" s="277"/>
      <c r="H24" s="277"/>
      <c r="I24" s="345"/>
    </row>
    <row r="25" spans="2:9" ht="12.75">
      <c r="B25" s="1397" t="s">
        <v>278</v>
      </c>
      <c r="C25" s="1397"/>
      <c r="D25" s="1397"/>
      <c r="E25" s="277"/>
      <c r="F25" s="277"/>
      <c r="G25" s="277"/>
      <c r="H25" s="277"/>
      <c r="I25" s="277"/>
    </row>
    <row r="26" spans="5:9" ht="12.75">
      <c r="E26" s="1398" t="s">
        <v>440</v>
      </c>
      <c r="F26" s="1398"/>
      <c r="I26" s="259" t="s">
        <v>93</v>
      </c>
    </row>
    <row r="27" spans="5:9" ht="12.75">
      <c r="E27" s="1398" t="s">
        <v>441</v>
      </c>
      <c r="F27" s="1398"/>
      <c r="I27" s="259" t="s">
        <v>438</v>
      </c>
    </row>
    <row r="28" spans="5:9" ht="12.75">
      <c r="E28" s="1398" t="s">
        <v>442</v>
      </c>
      <c r="F28" s="1398"/>
      <c r="I28" s="259" t="s">
        <v>438</v>
      </c>
    </row>
    <row r="29" spans="5:9" ht="12.75">
      <c r="E29" s="1398" t="s">
        <v>443</v>
      </c>
      <c r="F29" s="1398"/>
      <c r="I29" s="259" t="s">
        <v>439</v>
      </c>
    </row>
    <row r="30" spans="5:9" ht="12.75">
      <c r="E30" s="1398" t="s">
        <v>444</v>
      </c>
      <c r="F30" s="1398"/>
      <c r="I30" s="259" t="s">
        <v>445</v>
      </c>
    </row>
    <row r="33" spans="1:9" ht="12.75" customHeight="1">
      <c r="A33" s="355" t="s">
        <v>829</v>
      </c>
      <c r="B33" s="1400" t="s">
        <v>431</v>
      </c>
      <c r="C33" s="1400"/>
      <c r="D33" s="1400"/>
      <c r="E33" s="1400"/>
      <c r="F33" s="1400"/>
      <c r="G33" s="1400"/>
      <c r="H33" s="1400"/>
      <c r="I33" s="1400"/>
    </row>
    <row r="34" spans="2:9" ht="12.75">
      <c r="B34" s="1400"/>
      <c r="C34" s="1400"/>
      <c r="D34" s="1400"/>
      <c r="E34" s="1400"/>
      <c r="F34" s="1400"/>
      <c r="G34" s="1400"/>
      <c r="H34" s="1400"/>
      <c r="I34" s="1400"/>
    </row>
    <row r="36" spans="2:9" ht="12.75">
      <c r="B36" s="1402" t="s">
        <v>220</v>
      </c>
      <c r="C36" s="1402"/>
      <c r="D36" s="1402"/>
      <c r="E36" s="1402"/>
      <c r="F36" s="1402"/>
      <c r="G36" s="1402"/>
      <c r="H36" s="1402"/>
      <c r="I36" s="1402"/>
    </row>
    <row r="38" spans="2:9" ht="12.75">
      <c r="B38" s="1397" t="s">
        <v>432</v>
      </c>
      <c r="C38" s="1397"/>
      <c r="D38" s="1397"/>
      <c r="E38" s="1397"/>
      <c r="F38" s="1397"/>
      <c r="G38" s="1397"/>
      <c r="H38" s="1397"/>
      <c r="I38" s="1397"/>
    </row>
    <row r="39" spans="2:9" ht="12.75">
      <c r="B39" s="1398" t="s">
        <v>433</v>
      </c>
      <c r="C39" s="1398"/>
      <c r="D39" s="1398"/>
      <c r="E39" s="1398"/>
      <c r="F39" s="1398"/>
      <c r="G39" s="1398"/>
      <c r="H39" s="1398"/>
      <c r="I39" s="1398"/>
    </row>
    <row r="40" spans="2:9" ht="12.75">
      <c r="B40" s="1398" t="s">
        <v>434</v>
      </c>
      <c r="C40" s="1398"/>
      <c r="D40" s="1398"/>
      <c r="E40" s="1398"/>
      <c r="F40" s="1398"/>
      <c r="G40" s="1398"/>
      <c r="H40" s="1398"/>
      <c r="I40" s="1398"/>
    </row>
    <row r="42" spans="2:9" ht="12.75">
      <c r="B42" s="1397" t="s">
        <v>221</v>
      </c>
      <c r="C42" s="1397"/>
      <c r="D42" s="1397"/>
      <c r="E42" s="1397"/>
      <c r="F42" s="1397"/>
      <c r="G42" s="1397"/>
      <c r="H42" s="1397"/>
      <c r="I42" s="1397"/>
    </row>
    <row r="43" spans="2:9" ht="12.75" customHeight="1">
      <c r="B43" s="1403" t="s">
        <v>222</v>
      </c>
      <c r="C43" s="1403"/>
      <c r="D43" s="1403"/>
      <c r="E43" s="1403"/>
      <c r="F43" s="1403"/>
      <c r="G43" s="1403"/>
      <c r="H43" s="1403"/>
      <c r="I43" s="1403"/>
    </row>
    <row r="44" spans="2:9" ht="12.75">
      <c r="B44" s="1403"/>
      <c r="C44" s="1403"/>
      <c r="D44" s="1403"/>
      <c r="E44" s="1403"/>
      <c r="F44" s="1403"/>
      <c r="G44" s="1403"/>
      <c r="H44" s="1403"/>
      <c r="I44" s="1403"/>
    </row>
    <row r="46" spans="2:9" ht="12.75">
      <c r="B46" s="1397" t="s">
        <v>246</v>
      </c>
      <c r="C46" s="1397"/>
      <c r="D46" s="1397"/>
      <c r="E46" s="1397"/>
      <c r="F46" s="1397"/>
      <c r="G46" s="1397"/>
      <c r="H46" s="1397"/>
      <c r="I46" s="1397"/>
    </row>
    <row r="48" spans="5:9" ht="12.75">
      <c r="E48" s="1396" t="s">
        <v>440</v>
      </c>
      <c r="F48" s="1396"/>
      <c r="I48" s="259" t="s">
        <v>223</v>
      </c>
    </row>
    <row r="49" spans="5:9" ht="12.75">
      <c r="E49" s="1396" t="s">
        <v>441</v>
      </c>
      <c r="F49" s="1396"/>
      <c r="I49" s="259" t="s">
        <v>223</v>
      </c>
    </row>
    <row r="50" spans="5:9" ht="12.75">
      <c r="E50" s="1396" t="s">
        <v>442</v>
      </c>
      <c r="F50" s="1396"/>
      <c r="I50" s="259" t="s">
        <v>223</v>
      </c>
    </row>
    <row r="51" spans="5:9" ht="12.75">
      <c r="E51" s="1396" t="s">
        <v>443</v>
      </c>
      <c r="F51" s="1396"/>
      <c r="I51" s="259" t="s">
        <v>223</v>
      </c>
    </row>
    <row r="52" spans="5:9" ht="12.75">
      <c r="E52" s="1396" t="s">
        <v>444</v>
      </c>
      <c r="F52" s="1396"/>
      <c r="I52" s="259" t="s">
        <v>223</v>
      </c>
    </row>
    <row r="53" spans="5:9" ht="12.75">
      <c r="E53" s="1396" t="s">
        <v>224</v>
      </c>
      <c r="F53" s="1396"/>
      <c r="I53" s="259" t="s">
        <v>223</v>
      </c>
    </row>
    <row r="54" spans="5:9" ht="12.75">
      <c r="E54" s="1396" t="s">
        <v>225</v>
      </c>
      <c r="F54" s="1396"/>
      <c r="I54" s="259" t="s">
        <v>223</v>
      </c>
    </row>
    <row r="55" spans="5:9" ht="12.75">
      <c r="E55" s="1396" t="s">
        <v>226</v>
      </c>
      <c r="F55" s="1396"/>
      <c r="I55" s="259" t="s">
        <v>223</v>
      </c>
    </row>
    <row r="56" spans="5:9" ht="12.75">
      <c r="E56" s="1396" t="s">
        <v>227</v>
      </c>
      <c r="F56" s="1396"/>
      <c r="I56" s="259" t="s">
        <v>223</v>
      </c>
    </row>
    <row r="57" spans="5:9" ht="12.75">
      <c r="E57" s="1396" t="s">
        <v>228</v>
      </c>
      <c r="F57" s="1396"/>
      <c r="I57" s="259" t="s">
        <v>223</v>
      </c>
    </row>
    <row r="58" spans="5:9" ht="12.75">
      <c r="E58" s="1396" t="s">
        <v>229</v>
      </c>
      <c r="F58" s="1396"/>
      <c r="I58" s="259" t="s">
        <v>223</v>
      </c>
    </row>
    <row r="59" spans="5:9" ht="12.75">
      <c r="E59" s="1396" t="s">
        <v>230</v>
      </c>
      <c r="F59" s="1396"/>
      <c r="I59" s="259" t="s">
        <v>223</v>
      </c>
    </row>
    <row r="60" spans="5:9" ht="12.75">
      <c r="E60" s="1396" t="s">
        <v>231</v>
      </c>
      <c r="F60" s="1396"/>
      <c r="I60" s="259" t="s">
        <v>223</v>
      </c>
    </row>
    <row r="61" spans="5:9" ht="12.75">
      <c r="E61" s="1396" t="s">
        <v>232</v>
      </c>
      <c r="F61" s="1396"/>
      <c r="I61" s="259" t="s">
        <v>223</v>
      </c>
    </row>
    <row r="62" spans="5:9" ht="12.75">
      <c r="E62" s="1396" t="s">
        <v>233</v>
      </c>
      <c r="F62" s="1396"/>
      <c r="I62" s="259" t="s">
        <v>223</v>
      </c>
    </row>
    <row r="63" spans="5:9" ht="12.75">
      <c r="E63" s="1396" t="s">
        <v>234</v>
      </c>
      <c r="F63" s="1396"/>
      <c r="I63" s="259" t="s">
        <v>223</v>
      </c>
    </row>
    <row r="64" spans="5:9" ht="12.75">
      <c r="E64" s="1396" t="s">
        <v>235</v>
      </c>
      <c r="F64" s="1396"/>
      <c r="I64" s="259" t="s">
        <v>223</v>
      </c>
    </row>
    <row r="65" spans="5:9" ht="12.75">
      <c r="E65" s="1396" t="s">
        <v>236</v>
      </c>
      <c r="F65" s="1396"/>
      <c r="I65" s="356">
        <v>740</v>
      </c>
    </row>
    <row r="66" spans="5:9" ht="12.75">
      <c r="E66" s="1399"/>
      <c r="F66" s="1399"/>
      <c r="I66" s="356"/>
    </row>
    <row r="67" spans="5:9" ht="12.75">
      <c r="E67" s="353"/>
      <c r="F67" s="353"/>
      <c r="I67" s="356"/>
    </row>
    <row r="68" spans="5:9" ht="12.75">
      <c r="E68" s="353"/>
      <c r="F68" s="353"/>
      <c r="I68" s="356"/>
    </row>
    <row r="70" spans="1:9" ht="12.75" customHeight="1">
      <c r="A70" s="355" t="s">
        <v>837</v>
      </c>
      <c r="B70" s="1400" t="s">
        <v>431</v>
      </c>
      <c r="C70" s="1400"/>
      <c r="D70" s="1400"/>
      <c r="E70" s="1400"/>
      <c r="F70" s="1400"/>
      <c r="G70" s="1400"/>
      <c r="H70" s="1400"/>
      <c r="I70" s="1400"/>
    </row>
    <row r="71" spans="2:9" ht="12.75">
      <c r="B71" s="1400"/>
      <c r="C71" s="1400"/>
      <c r="D71" s="1400"/>
      <c r="E71" s="1400"/>
      <c r="F71" s="1400"/>
      <c r="G71" s="1400"/>
      <c r="H71" s="1400"/>
      <c r="I71" s="1400"/>
    </row>
    <row r="73" spans="2:9" ht="12.75">
      <c r="B73" s="1402" t="s">
        <v>237</v>
      </c>
      <c r="C73" s="1402"/>
      <c r="D73" s="1402"/>
      <c r="E73" s="1402"/>
      <c r="F73" s="1402"/>
      <c r="G73" s="1402"/>
      <c r="H73" s="1402"/>
      <c r="I73" s="1402"/>
    </row>
    <row r="75" spans="2:9" ht="12.75">
      <c r="B75" s="1397" t="s">
        <v>432</v>
      </c>
      <c r="C75" s="1397"/>
      <c r="D75" s="1397"/>
      <c r="E75" s="1397"/>
      <c r="F75" s="1397"/>
      <c r="G75" s="1397"/>
      <c r="H75" s="1397"/>
      <c r="I75" s="1397"/>
    </row>
    <row r="76" spans="2:9" ht="12.75">
      <c r="B76" s="1398" t="s">
        <v>433</v>
      </c>
      <c r="C76" s="1398"/>
      <c r="D76" s="1398"/>
      <c r="E76" s="1398"/>
      <c r="F76" s="1398"/>
      <c r="G76" s="1398"/>
      <c r="H76" s="1398"/>
      <c r="I76" s="1398"/>
    </row>
    <row r="77" spans="2:9" ht="12.75">
      <c r="B77" s="1398" t="s">
        <v>434</v>
      </c>
      <c r="C77" s="1398"/>
      <c r="D77" s="1398"/>
      <c r="E77" s="1398"/>
      <c r="F77" s="1398"/>
      <c r="G77" s="1398"/>
      <c r="H77" s="1398"/>
      <c r="I77" s="1398"/>
    </row>
    <row r="79" spans="2:9" ht="12.75">
      <c r="B79" s="1397" t="s">
        <v>221</v>
      </c>
      <c r="C79" s="1397"/>
      <c r="D79" s="1397"/>
      <c r="E79" s="1397"/>
      <c r="F79" s="1397"/>
      <c r="G79" s="1397"/>
      <c r="H79" s="1397"/>
      <c r="I79" s="1397"/>
    </row>
    <row r="80" spans="2:9" ht="12.75">
      <c r="B80" s="1397" t="s">
        <v>247</v>
      </c>
      <c r="C80" s="1397"/>
      <c r="D80" s="1397"/>
      <c r="E80" s="1397"/>
      <c r="F80" s="1397"/>
      <c r="G80" s="1397"/>
      <c r="H80" s="1397"/>
      <c r="I80" s="1397"/>
    </row>
    <row r="82" spans="2:9" ht="12.75">
      <c r="B82" s="1397" t="s">
        <v>246</v>
      </c>
      <c r="C82" s="1397"/>
      <c r="D82" s="1397"/>
      <c r="E82" s="1397"/>
      <c r="F82" s="1397"/>
      <c r="G82" s="1397"/>
      <c r="H82" s="1397"/>
      <c r="I82" s="1397"/>
    </row>
    <row r="84" spans="5:9" ht="12.75">
      <c r="E84" s="1396" t="s">
        <v>440</v>
      </c>
      <c r="F84" s="1396"/>
      <c r="I84" s="259" t="s">
        <v>238</v>
      </c>
    </row>
    <row r="85" spans="5:9" ht="12.75">
      <c r="E85" s="1396" t="s">
        <v>441</v>
      </c>
      <c r="F85" s="1396"/>
      <c r="I85" s="259" t="s">
        <v>238</v>
      </c>
    </row>
    <row r="86" spans="5:9" ht="12.75">
      <c r="E86" s="1396" t="s">
        <v>442</v>
      </c>
      <c r="F86" s="1396"/>
      <c r="I86" s="259" t="s">
        <v>238</v>
      </c>
    </row>
    <row r="87" spans="5:9" ht="12.75">
      <c r="E87" s="1396" t="s">
        <v>443</v>
      </c>
      <c r="F87" s="1396"/>
      <c r="I87" s="259" t="s">
        <v>238</v>
      </c>
    </row>
    <row r="88" spans="5:9" ht="12.75">
      <c r="E88" s="1396" t="s">
        <v>444</v>
      </c>
      <c r="F88" s="1396"/>
      <c r="I88" s="259" t="s">
        <v>238</v>
      </c>
    </row>
    <row r="89" spans="5:9" ht="12.75">
      <c r="E89" s="1396" t="s">
        <v>224</v>
      </c>
      <c r="F89" s="1396"/>
      <c r="I89" s="259" t="s">
        <v>238</v>
      </c>
    </row>
    <row r="90" spans="5:9" ht="12.75">
      <c r="E90" s="1396" t="s">
        <v>225</v>
      </c>
      <c r="F90" s="1396"/>
      <c r="I90" s="259" t="s">
        <v>238</v>
      </c>
    </row>
    <row r="91" spans="5:9" ht="12.75">
      <c r="E91" s="1396" t="s">
        <v>226</v>
      </c>
      <c r="F91" s="1396"/>
      <c r="I91" s="259" t="s">
        <v>238</v>
      </c>
    </row>
    <row r="92" spans="5:9" ht="12.75">
      <c r="E92" s="1396" t="s">
        <v>227</v>
      </c>
      <c r="F92" s="1396"/>
      <c r="I92" s="259" t="s">
        <v>238</v>
      </c>
    </row>
    <row r="93" spans="5:9" ht="12.75">
      <c r="E93" s="1396" t="s">
        <v>228</v>
      </c>
      <c r="F93" s="1396"/>
      <c r="I93" s="259" t="s">
        <v>238</v>
      </c>
    </row>
    <row r="94" spans="5:9" ht="12.75">
      <c r="E94" s="1396" t="s">
        <v>229</v>
      </c>
      <c r="F94" s="1396"/>
      <c r="I94" s="259" t="s">
        <v>238</v>
      </c>
    </row>
    <row r="95" spans="5:9" ht="12.75">
      <c r="E95" s="1396" t="s">
        <v>230</v>
      </c>
      <c r="F95" s="1396"/>
      <c r="I95" s="259" t="s">
        <v>238</v>
      </c>
    </row>
    <row r="96" spans="5:9" ht="12.75">
      <c r="E96" s="1396" t="s">
        <v>231</v>
      </c>
      <c r="F96" s="1396"/>
      <c r="I96" s="259" t="s">
        <v>238</v>
      </c>
    </row>
    <row r="97" spans="5:9" ht="12.75">
      <c r="E97" s="1396" t="s">
        <v>232</v>
      </c>
      <c r="F97" s="1396"/>
      <c r="I97" s="259" t="s">
        <v>238</v>
      </c>
    </row>
    <row r="98" spans="5:9" ht="12.75">
      <c r="E98" s="1396" t="s">
        <v>233</v>
      </c>
      <c r="F98" s="1396"/>
      <c r="I98" s="259" t="s">
        <v>238</v>
      </c>
    </row>
    <row r="99" spans="5:9" ht="12.75">
      <c r="E99" s="1396" t="s">
        <v>234</v>
      </c>
      <c r="F99" s="1396"/>
      <c r="I99" s="259" t="s">
        <v>238</v>
      </c>
    </row>
    <row r="100" spans="5:9" ht="12.75">
      <c r="E100" s="1396" t="s">
        <v>235</v>
      </c>
      <c r="F100" s="1396"/>
      <c r="I100" s="259" t="s">
        <v>238</v>
      </c>
    </row>
    <row r="101" spans="5:9" ht="12.75">
      <c r="E101" s="1396" t="s">
        <v>236</v>
      </c>
      <c r="F101" s="1396"/>
      <c r="I101" s="259" t="s">
        <v>239</v>
      </c>
    </row>
    <row r="102" spans="5:9" ht="12.75">
      <c r="E102" s="1399"/>
      <c r="F102" s="1399"/>
      <c r="I102" s="356"/>
    </row>
    <row r="103" ht="12.75">
      <c r="I103" s="356"/>
    </row>
    <row r="104" ht="12.75">
      <c r="I104" s="356"/>
    </row>
    <row r="113" spans="1:9" ht="12.75" customHeight="1">
      <c r="A113" s="357" t="s">
        <v>844</v>
      </c>
      <c r="B113" s="1400" t="s">
        <v>431</v>
      </c>
      <c r="C113" s="1400"/>
      <c r="D113" s="1400"/>
      <c r="E113" s="1400"/>
      <c r="F113" s="1400"/>
      <c r="G113" s="1400"/>
      <c r="H113" s="1400"/>
      <c r="I113" s="1400"/>
    </row>
    <row r="114" spans="2:9" ht="12.75">
      <c r="B114" s="1400"/>
      <c r="C114" s="1400"/>
      <c r="D114" s="1400"/>
      <c r="E114" s="1400"/>
      <c r="F114" s="1400"/>
      <c r="G114" s="1400"/>
      <c r="H114" s="1400"/>
      <c r="I114" s="1400"/>
    </row>
    <row r="115" spans="2:9" ht="12.75">
      <c r="B115" s="352"/>
      <c r="C115" s="352"/>
      <c r="D115" s="352"/>
      <c r="E115" s="352"/>
      <c r="F115" s="352"/>
      <c r="G115" s="352"/>
      <c r="H115" s="352"/>
      <c r="I115" s="352"/>
    </row>
    <row r="116" spans="2:9" ht="12.75">
      <c r="B116" s="1401" t="s">
        <v>240</v>
      </c>
      <c r="C116" s="1401"/>
      <c r="D116" s="1401"/>
      <c r="E116" s="1401"/>
      <c r="F116" s="1401"/>
      <c r="G116" s="1401"/>
      <c r="H116" s="1401"/>
      <c r="I116" s="1401"/>
    </row>
    <row r="117" spans="2:9" ht="12.75">
      <c r="B117" s="352"/>
      <c r="C117" s="352"/>
      <c r="D117" s="352"/>
      <c r="E117" s="352"/>
      <c r="F117" s="352"/>
      <c r="G117" s="352"/>
      <c r="H117" s="352"/>
      <c r="I117" s="352"/>
    </row>
    <row r="118" spans="2:9" ht="12.75">
      <c r="B118" s="1397" t="s">
        <v>432</v>
      </c>
      <c r="C118" s="1397"/>
      <c r="D118" s="1397"/>
      <c r="E118" s="1397"/>
      <c r="F118" s="1397"/>
      <c r="G118" s="1397"/>
      <c r="H118" s="1397"/>
      <c r="I118" s="1397"/>
    </row>
    <row r="119" spans="2:9" ht="12.75">
      <c r="B119" s="1398" t="s">
        <v>433</v>
      </c>
      <c r="C119" s="1398"/>
      <c r="D119" s="1398"/>
      <c r="E119" s="1398"/>
      <c r="F119" s="1398"/>
      <c r="G119" s="1398"/>
      <c r="H119" s="1398"/>
      <c r="I119" s="1398"/>
    </row>
    <row r="120" spans="2:9" ht="12.75">
      <c r="B120" s="1398" t="s">
        <v>434</v>
      </c>
      <c r="C120" s="1398"/>
      <c r="D120" s="1398"/>
      <c r="E120" s="1398"/>
      <c r="F120" s="1398"/>
      <c r="G120" s="1398"/>
      <c r="H120" s="1398"/>
      <c r="I120" s="1398"/>
    </row>
    <row r="121" spans="2:9" ht="12.75">
      <c r="B121" s="352"/>
      <c r="C121" s="352"/>
      <c r="D121" s="352"/>
      <c r="E121" s="352"/>
      <c r="F121" s="352"/>
      <c r="G121" s="352"/>
      <c r="H121" s="352"/>
      <c r="I121" s="352"/>
    </row>
    <row r="122" spans="2:9" ht="12.75">
      <c r="B122" s="1397" t="s">
        <v>221</v>
      </c>
      <c r="C122" s="1397"/>
      <c r="D122" s="1397"/>
      <c r="E122" s="1397"/>
      <c r="F122" s="1397"/>
      <c r="G122" s="1397"/>
      <c r="H122" s="1397"/>
      <c r="I122" s="1397"/>
    </row>
    <row r="123" spans="2:9" ht="12.75">
      <c r="B123" s="1397" t="s">
        <v>248</v>
      </c>
      <c r="C123" s="1397"/>
      <c r="D123" s="1397"/>
      <c r="E123" s="1397"/>
      <c r="F123" s="1397"/>
      <c r="G123" s="1397"/>
      <c r="H123" s="1397"/>
      <c r="I123" s="1397"/>
    </row>
    <row r="124" spans="2:9" ht="12.75" customHeight="1">
      <c r="B124" s="1409" t="s">
        <v>249</v>
      </c>
      <c r="C124" s="1409"/>
      <c r="D124" s="1409"/>
      <c r="E124" s="1409"/>
      <c r="F124" s="1409"/>
      <c r="G124" s="1409"/>
      <c r="H124" s="1409"/>
      <c r="I124" s="1409"/>
    </row>
    <row r="125" spans="2:9" ht="12.75">
      <c r="B125" s="1409"/>
      <c r="C125" s="1409"/>
      <c r="D125" s="1409"/>
      <c r="E125" s="1409"/>
      <c r="F125" s="1409"/>
      <c r="G125" s="1409"/>
      <c r="H125" s="1409"/>
      <c r="I125" s="1409"/>
    </row>
    <row r="126" spans="2:9" ht="12.75" customHeight="1">
      <c r="B126" s="1410" t="s">
        <v>241</v>
      </c>
      <c r="C126" s="1410"/>
      <c r="D126" s="1410"/>
      <c r="E126" s="1410"/>
      <c r="F126" s="1410"/>
      <c r="G126" s="1410"/>
      <c r="H126" s="1410"/>
      <c r="I126" s="1410"/>
    </row>
    <row r="127" spans="2:9" ht="12.75">
      <c r="B127" s="1410"/>
      <c r="C127" s="1410"/>
      <c r="D127" s="1410"/>
      <c r="E127" s="1410"/>
      <c r="F127" s="1410"/>
      <c r="G127" s="1410"/>
      <c r="H127" s="1410"/>
      <c r="I127" s="1410"/>
    </row>
    <row r="128" spans="2:9" ht="12.75">
      <c r="B128" s="350"/>
      <c r="C128" s="350"/>
      <c r="D128" s="350"/>
      <c r="E128" s="350"/>
      <c r="F128" s="350"/>
      <c r="G128" s="350"/>
      <c r="H128" s="350"/>
      <c r="I128" s="350"/>
    </row>
    <row r="129" spans="2:9" ht="12.75">
      <c r="B129" s="1408" t="s">
        <v>272</v>
      </c>
      <c r="C129" s="1408"/>
      <c r="D129" s="1408"/>
      <c r="E129" s="1408"/>
      <c r="F129" s="1408"/>
      <c r="G129" s="1408"/>
      <c r="H129" s="1408"/>
      <c r="I129" s="1408"/>
    </row>
    <row r="131" spans="5:9" ht="12.75">
      <c r="E131" s="358" t="s">
        <v>440</v>
      </c>
      <c r="I131" s="359">
        <v>1007</v>
      </c>
    </row>
    <row r="132" spans="5:9" ht="12.75">
      <c r="E132" s="358" t="s">
        <v>441</v>
      </c>
      <c r="I132" s="359">
        <v>4029</v>
      </c>
    </row>
    <row r="133" spans="5:9" ht="12.75">
      <c r="E133" s="358" t="s">
        <v>442</v>
      </c>
      <c r="I133" s="359">
        <v>4029</v>
      </c>
    </row>
    <row r="134" spans="5:9" ht="12.75">
      <c r="E134" s="358" t="s">
        <v>443</v>
      </c>
      <c r="I134" s="359">
        <v>4029</v>
      </c>
    </row>
    <row r="135" spans="5:9" ht="12.75">
      <c r="E135" s="358" t="s">
        <v>444</v>
      </c>
      <c r="I135" s="359">
        <v>4029</v>
      </c>
    </row>
    <row r="136" spans="5:9" ht="12.75">
      <c r="E136" s="358" t="s">
        <v>224</v>
      </c>
      <c r="I136" s="359">
        <v>4028</v>
      </c>
    </row>
    <row r="137" spans="5:9" ht="12.75">
      <c r="E137" s="358" t="s">
        <v>225</v>
      </c>
      <c r="I137" s="359">
        <v>4028</v>
      </c>
    </row>
    <row r="138" spans="5:9" ht="12.75">
      <c r="E138" s="358" t="s">
        <v>226</v>
      </c>
      <c r="I138" s="359">
        <v>3021</v>
      </c>
    </row>
    <row r="139" spans="5:9" ht="12.75">
      <c r="E139" s="358" t="s">
        <v>430</v>
      </c>
      <c r="I139" s="359">
        <f>SUM(I131:I138)</f>
        <v>28200</v>
      </c>
    </row>
    <row r="140" spans="5:9" ht="12.75">
      <c r="E140" s="358"/>
      <c r="I140" s="359"/>
    </row>
    <row r="142" spans="1:9" ht="12.75" customHeight="1">
      <c r="A142" s="355" t="s">
        <v>846</v>
      </c>
      <c r="B142" s="1400" t="s">
        <v>431</v>
      </c>
      <c r="C142" s="1400"/>
      <c r="D142" s="1400"/>
      <c r="E142" s="1400"/>
      <c r="F142" s="1400"/>
      <c r="G142" s="1400"/>
      <c r="H142" s="1400"/>
      <c r="I142" s="1400"/>
    </row>
    <row r="143" spans="2:9" ht="12.75">
      <c r="B143" s="1400"/>
      <c r="C143" s="1400"/>
      <c r="D143" s="1400"/>
      <c r="E143" s="1400"/>
      <c r="F143" s="1400"/>
      <c r="G143" s="1400"/>
      <c r="H143" s="1400"/>
      <c r="I143" s="1400"/>
    </row>
    <row r="144" spans="2:9" ht="12.75">
      <c r="B144" s="352"/>
      <c r="C144" s="352"/>
      <c r="D144" s="352"/>
      <c r="E144" s="352"/>
      <c r="F144" s="352"/>
      <c r="G144" s="352"/>
      <c r="H144" s="352"/>
      <c r="I144" s="352"/>
    </row>
    <row r="145" spans="2:9" ht="12.75">
      <c r="B145" s="1401" t="s">
        <v>242</v>
      </c>
      <c r="C145" s="1401"/>
      <c r="D145" s="1401"/>
      <c r="E145" s="1401"/>
      <c r="F145" s="1401"/>
      <c r="G145" s="1401"/>
      <c r="H145" s="1401"/>
      <c r="I145" s="1401"/>
    </row>
    <row r="146" spans="2:9" ht="12.75">
      <c r="B146" s="352"/>
      <c r="C146" s="352"/>
      <c r="D146" s="352"/>
      <c r="E146" s="352"/>
      <c r="F146" s="352"/>
      <c r="G146" s="352"/>
      <c r="H146" s="352"/>
      <c r="I146" s="352"/>
    </row>
    <row r="147" spans="2:9" ht="12.75">
      <c r="B147" s="1397" t="s">
        <v>432</v>
      </c>
      <c r="C147" s="1397"/>
      <c r="D147" s="1397"/>
      <c r="E147" s="1397"/>
      <c r="F147" s="1397"/>
      <c r="G147" s="1397"/>
      <c r="H147" s="1397"/>
      <c r="I147" s="1397"/>
    </row>
    <row r="148" spans="2:9" ht="12.75">
      <c r="B148" s="1398" t="s">
        <v>433</v>
      </c>
      <c r="C148" s="1398"/>
      <c r="D148" s="1398"/>
      <c r="E148" s="1398"/>
      <c r="F148" s="1398"/>
      <c r="G148" s="1398"/>
      <c r="H148" s="1398"/>
      <c r="I148" s="1398"/>
    </row>
    <row r="149" spans="2:9" ht="12.75">
      <c r="B149" s="1398" t="s">
        <v>434</v>
      </c>
      <c r="C149" s="1398"/>
      <c r="D149" s="1398"/>
      <c r="E149" s="1398"/>
      <c r="F149" s="1398"/>
      <c r="G149" s="1398"/>
      <c r="H149" s="1398"/>
      <c r="I149" s="1398"/>
    </row>
    <row r="150" spans="2:9" ht="12.75">
      <c r="B150" s="352"/>
      <c r="C150" s="352"/>
      <c r="D150" s="352"/>
      <c r="E150" s="352"/>
      <c r="F150" s="352"/>
      <c r="G150" s="352"/>
      <c r="H150" s="352"/>
      <c r="I150" s="352"/>
    </row>
    <row r="151" spans="2:9" ht="12.75">
      <c r="B151" s="1397" t="s">
        <v>221</v>
      </c>
      <c r="C151" s="1397"/>
      <c r="D151" s="1397"/>
      <c r="E151" s="1397"/>
      <c r="F151" s="1397"/>
      <c r="G151" s="1397"/>
      <c r="H151" s="1397"/>
      <c r="I151" s="1397"/>
    </row>
    <row r="152" spans="2:9" ht="12.75">
      <c r="B152" s="1397" t="s">
        <v>273</v>
      </c>
      <c r="C152" s="1397"/>
      <c r="D152" s="1397"/>
      <c r="E152" s="1397"/>
      <c r="F152" s="1397"/>
      <c r="G152" s="1397"/>
      <c r="H152" s="1397"/>
      <c r="I152" s="1397"/>
    </row>
    <row r="153" spans="2:9" ht="12.75" customHeight="1">
      <c r="B153" s="1411" t="s">
        <v>243</v>
      </c>
      <c r="C153" s="1411"/>
      <c r="D153" s="1411"/>
      <c r="E153" s="1411"/>
      <c r="F153" s="1411"/>
      <c r="G153" s="1411"/>
      <c r="H153" s="1411"/>
      <c r="I153" s="1411"/>
    </row>
    <row r="154" spans="2:9" ht="12.75">
      <c r="B154" s="1411"/>
      <c r="C154" s="1411"/>
      <c r="D154" s="1411"/>
      <c r="E154" s="1411"/>
      <c r="F154" s="1411"/>
      <c r="G154" s="1411"/>
      <c r="H154" s="1411"/>
      <c r="I154" s="1411"/>
    </row>
    <row r="155" spans="2:9" ht="12.75">
      <c r="B155" s="351"/>
      <c r="C155" s="351"/>
      <c r="D155" s="351"/>
      <c r="E155" s="351"/>
      <c r="F155" s="351"/>
      <c r="G155" s="351"/>
      <c r="H155" s="351"/>
      <c r="I155" s="351"/>
    </row>
    <row r="156" spans="2:9" ht="12.75">
      <c r="B156" s="1408" t="s">
        <v>272</v>
      </c>
      <c r="C156" s="1408"/>
      <c r="D156" s="1408"/>
      <c r="E156" s="1408"/>
      <c r="F156" s="1408"/>
      <c r="G156" s="1408"/>
      <c r="H156" s="1408"/>
      <c r="I156" s="1408"/>
    </row>
    <row r="157" spans="2:9" ht="12.75">
      <c r="B157" s="351"/>
      <c r="C157" s="351"/>
      <c r="D157" s="351"/>
      <c r="E157" s="351"/>
      <c r="F157" s="351"/>
      <c r="G157" s="351"/>
      <c r="H157" s="351"/>
      <c r="I157" s="351"/>
    </row>
    <row r="158" spans="5:9" ht="12.75">
      <c r="E158" s="358" t="s">
        <v>440</v>
      </c>
      <c r="I158" s="359">
        <v>117</v>
      </c>
    </row>
    <row r="159" spans="5:9" ht="12.75">
      <c r="E159" s="358" t="s">
        <v>441</v>
      </c>
      <c r="I159" s="359">
        <v>467</v>
      </c>
    </row>
    <row r="160" spans="5:9" ht="12.75">
      <c r="E160" s="358" t="s">
        <v>442</v>
      </c>
      <c r="I160" s="359">
        <v>467</v>
      </c>
    </row>
    <row r="161" spans="5:9" ht="12.75">
      <c r="E161" s="358" t="s">
        <v>443</v>
      </c>
      <c r="I161" s="359">
        <v>467</v>
      </c>
    </row>
    <row r="162" spans="5:9" ht="12.75">
      <c r="E162" s="358" t="s">
        <v>444</v>
      </c>
      <c r="I162" s="359">
        <v>467</v>
      </c>
    </row>
    <row r="163" spans="5:9" ht="12.75">
      <c r="E163" s="358" t="s">
        <v>224</v>
      </c>
      <c r="I163" s="359">
        <v>467</v>
      </c>
    </row>
    <row r="164" spans="5:9" ht="12.75">
      <c r="E164" s="358" t="s">
        <v>225</v>
      </c>
      <c r="I164" s="359">
        <v>467</v>
      </c>
    </row>
    <row r="165" spans="5:9" ht="12.75">
      <c r="E165" s="358" t="s">
        <v>226</v>
      </c>
      <c r="I165" s="359">
        <v>350</v>
      </c>
    </row>
    <row r="166" spans="5:9" ht="12.75">
      <c r="E166" s="358" t="s">
        <v>430</v>
      </c>
      <c r="I166" s="359">
        <f>SUM(I158:I165)</f>
        <v>3269</v>
      </c>
    </row>
    <row r="167" spans="5:9" ht="12.75">
      <c r="E167" s="358"/>
      <c r="I167" s="359"/>
    </row>
    <row r="168" spans="1:9" ht="12.75">
      <c r="A168" s="355" t="s">
        <v>848</v>
      </c>
      <c r="B168" s="1412" t="s">
        <v>970</v>
      </c>
      <c r="C168" s="1412"/>
      <c r="D168" s="1412"/>
      <c r="E168" s="1412"/>
      <c r="F168" s="1412"/>
      <c r="G168" s="1412"/>
      <c r="H168" s="1412"/>
      <c r="I168" s="1412"/>
    </row>
    <row r="170" spans="2:9" ht="12.75">
      <c r="B170" s="1397" t="s">
        <v>432</v>
      </c>
      <c r="C170" s="1397"/>
      <c r="D170" s="1397"/>
      <c r="E170" s="1397"/>
      <c r="F170" s="1397"/>
      <c r="G170" s="1397"/>
      <c r="H170" s="1397"/>
      <c r="I170" s="1397"/>
    </row>
    <row r="171" spans="2:9" ht="12.75">
      <c r="B171" s="1398" t="s">
        <v>967</v>
      </c>
      <c r="C171" s="1398"/>
      <c r="D171" s="1398"/>
      <c r="E171" s="1398"/>
      <c r="F171" s="1398"/>
      <c r="G171" s="1398"/>
      <c r="H171" s="1398"/>
      <c r="I171" s="1398"/>
    </row>
    <row r="172" spans="2:9" ht="12.75">
      <c r="B172" s="1398" t="s">
        <v>968</v>
      </c>
      <c r="C172" s="1398"/>
      <c r="D172" s="1398"/>
      <c r="E172" s="1398"/>
      <c r="F172" s="1398"/>
      <c r="G172" s="1398"/>
      <c r="H172" s="1398"/>
      <c r="I172" s="1398"/>
    </row>
    <row r="174" spans="2:9" ht="12.75">
      <c r="B174" s="1397" t="s">
        <v>969</v>
      </c>
      <c r="C174" s="1397"/>
      <c r="D174" s="1397"/>
      <c r="E174" s="1397"/>
      <c r="F174" s="1397"/>
      <c r="G174" s="1397"/>
      <c r="H174" s="1397"/>
      <c r="I174" s="1397"/>
    </row>
    <row r="175" ht="12.75">
      <c r="B175" s="504" t="s">
        <v>971</v>
      </c>
    </row>
    <row r="177" ht="12.75">
      <c r="B177" s="358" t="s">
        <v>0</v>
      </c>
    </row>
    <row r="178" ht="12.75">
      <c r="B178" s="358" t="s">
        <v>200</v>
      </c>
    </row>
    <row r="180" ht="12.75">
      <c r="B180" s="504" t="s">
        <v>1</v>
      </c>
    </row>
    <row r="181" spans="5:9" ht="12.75">
      <c r="E181" s="358" t="s">
        <v>441</v>
      </c>
      <c r="I181" s="359">
        <v>4445</v>
      </c>
    </row>
    <row r="182" spans="5:9" ht="12.75">
      <c r="E182" s="358" t="s">
        <v>442</v>
      </c>
      <c r="I182" s="359">
        <v>17780</v>
      </c>
    </row>
    <row r="183" spans="5:9" ht="12.75">
      <c r="E183" s="358" t="s">
        <v>443</v>
      </c>
      <c r="I183" s="359">
        <v>17775</v>
      </c>
    </row>
    <row r="184" ht="12.75">
      <c r="I184" s="359"/>
    </row>
    <row r="185" ht="12.75">
      <c r="I185" s="359"/>
    </row>
    <row r="186" ht="12.75">
      <c r="I186" s="359"/>
    </row>
    <row r="187" spans="1:9" ht="12.75">
      <c r="A187" s="355" t="s">
        <v>851</v>
      </c>
      <c r="B187" s="1413" t="s">
        <v>2</v>
      </c>
      <c r="C187" s="1414"/>
      <c r="D187" s="1414"/>
      <c r="E187" s="1414"/>
      <c r="F187" s="1414"/>
      <c r="G187" s="1414"/>
      <c r="H187" s="1414"/>
      <c r="I187" s="1414"/>
    </row>
    <row r="188" spans="2:9" ht="12.75">
      <c r="B188" s="1397" t="s">
        <v>432</v>
      </c>
      <c r="C188" s="1397"/>
      <c r="D188" s="1397"/>
      <c r="E188" s="1397"/>
      <c r="F188" s="1397"/>
      <c r="G188" s="1397"/>
      <c r="H188" s="1397"/>
      <c r="I188" s="1397"/>
    </row>
    <row r="189" spans="2:9" ht="12.75">
      <c r="B189" s="1398" t="s">
        <v>967</v>
      </c>
      <c r="C189" s="1398"/>
      <c r="D189" s="1398"/>
      <c r="E189" s="1398"/>
      <c r="F189" s="1398"/>
      <c r="G189" s="1398"/>
      <c r="H189" s="1398"/>
      <c r="I189" s="1398"/>
    </row>
    <row r="190" spans="2:9" ht="12.75">
      <c r="B190" s="1398" t="s">
        <v>968</v>
      </c>
      <c r="C190" s="1398"/>
      <c r="D190" s="1398"/>
      <c r="E190" s="1398"/>
      <c r="F190" s="1398"/>
      <c r="G190" s="1398"/>
      <c r="H190" s="1398"/>
      <c r="I190" s="1398"/>
    </row>
    <row r="192" spans="2:9" ht="12.75">
      <c r="B192" s="1397" t="s">
        <v>969</v>
      </c>
      <c r="C192" s="1397"/>
      <c r="D192" s="1397"/>
      <c r="E192" s="1397"/>
      <c r="F192" s="1397"/>
      <c r="G192" s="1397"/>
      <c r="H192" s="1397"/>
      <c r="I192" s="1397"/>
    </row>
    <row r="193" ht="12.75">
      <c r="B193" s="504" t="s">
        <v>971</v>
      </c>
    </row>
    <row r="195" spans="2:9" ht="12.75">
      <c r="B195" s="504" t="s">
        <v>1</v>
      </c>
      <c r="E195" s="358" t="s">
        <v>3</v>
      </c>
      <c r="I195" s="359">
        <v>20003</v>
      </c>
    </row>
    <row r="196" spans="5:9" ht="12.75">
      <c r="E196" s="358" t="s">
        <v>530</v>
      </c>
      <c r="I196" s="359">
        <v>19997</v>
      </c>
    </row>
    <row r="200" spans="1:9" ht="12.75">
      <c r="A200" s="355" t="s">
        <v>856</v>
      </c>
      <c r="B200" s="1412" t="s">
        <v>4</v>
      </c>
      <c r="C200" s="1412"/>
      <c r="D200" s="1412"/>
      <c r="E200" s="1412"/>
      <c r="F200" s="1412"/>
      <c r="G200" s="1412"/>
      <c r="H200" s="1412"/>
      <c r="I200" s="1412"/>
    </row>
    <row r="201" spans="2:9" ht="12.75">
      <c r="B201" s="1397" t="s">
        <v>432</v>
      </c>
      <c r="C201" s="1397"/>
      <c r="D201" s="1397"/>
      <c r="E201" s="1397"/>
      <c r="F201" s="1397"/>
      <c r="G201" s="1397"/>
      <c r="H201" s="1397"/>
      <c r="I201" s="1397"/>
    </row>
    <row r="202" spans="2:9" ht="12.75">
      <c r="B202" s="1396" t="s">
        <v>5</v>
      </c>
      <c r="C202" s="1399"/>
      <c r="D202" s="1399"/>
      <c r="E202" s="1399"/>
      <c r="F202" s="1399"/>
      <c r="G202" s="1399"/>
      <c r="H202" s="1399"/>
      <c r="I202" s="1399"/>
    </row>
    <row r="203" ht="12.75">
      <c r="B203" s="358" t="s">
        <v>244</v>
      </c>
    </row>
    <row r="205" ht="12.75">
      <c r="B205" s="504" t="s">
        <v>6</v>
      </c>
    </row>
    <row r="206" ht="12.75">
      <c r="B206" s="930" t="s">
        <v>201</v>
      </c>
    </row>
    <row r="208" ht="12.75">
      <c r="B208" s="504" t="s">
        <v>1</v>
      </c>
    </row>
    <row r="209" spans="5:9" ht="12.75">
      <c r="E209" s="358" t="s">
        <v>7</v>
      </c>
      <c r="I209" s="359">
        <v>14400</v>
      </c>
    </row>
    <row r="210" spans="5:9" ht="12.75">
      <c r="E210" s="358" t="s">
        <v>8</v>
      </c>
      <c r="I210" s="359">
        <v>14400</v>
      </c>
    </row>
    <row r="211" spans="5:9" ht="12.75">
      <c r="E211" s="358" t="s">
        <v>9</v>
      </c>
      <c r="I211" s="359">
        <v>14400</v>
      </c>
    </row>
    <row r="212" spans="5:9" ht="12.75">
      <c r="E212" s="358" t="s">
        <v>10</v>
      </c>
      <c r="I212" s="359">
        <v>14400</v>
      </c>
    </row>
    <row r="213" spans="5:9" ht="12.75">
      <c r="E213" s="358" t="s">
        <v>11</v>
      </c>
      <c r="I213" s="359">
        <v>14400</v>
      </c>
    </row>
    <row r="214" spans="5:9" ht="12.75">
      <c r="E214" s="358" t="s">
        <v>12</v>
      </c>
      <c r="I214" s="359">
        <v>14400</v>
      </c>
    </row>
    <row r="215" spans="5:9" ht="12.75">
      <c r="E215" s="358" t="s">
        <v>14</v>
      </c>
      <c r="I215" s="359">
        <v>14400</v>
      </c>
    </row>
    <row r="216" spans="5:9" ht="12.75">
      <c r="E216" s="358" t="s">
        <v>15</v>
      </c>
      <c r="I216" s="359">
        <v>14400</v>
      </c>
    </row>
    <row r="217" spans="5:9" ht="12.75">
      <c r="E217" s="358" t="s">
        <v>16</v>
      </c>
      <c r="I217" s="359">
        <v>14800</v>
      </c>
    </row>
  </sheetData>
  <sheetProtection/>
  <mergeCells count="105">
    <mergeCell ref="B201:I201"/>
    <mergeCell ref="B202:I202"/>
    <mergeCell ref="B189:I189"/>
    <mergeCell ref="B190:I190"/>
    <mergeCell ref="B192:I192"/>
    <mergeCell ref="B200:I200"/>
    <mergeCell ref="B172:I172"/>
    <mergeCell ref="B174:I174"/>
    <mergeCell ref="B187:I187"/>
    <mergeCell ref="B188:I188"/>
    <mergeCell ref="B168:I168"/>
    <mergeCell ref="B170:I170"/>
    <mergeCell ref="B171:I171"/>
    <mergeCell ref="A4:I4"/>
    <mergeCell ref="A5:I5"/>
    <mergeCell ref="B148:I148"/>
    <mergeCell ref="B149:I149"/>
    <mergeCell ref="B151:I151"/>
    <mergeCell ref="B152:I152"/>
    <mergeCell ref="B120:I120"/>
    <mergeCell ref="B122:I122"/>
    <mergeCell ref="B123:I123"/>
    <mergeCell ref="E53:F53"/>
    <mergeCell ref="B153:I154"/>
    <mergeCell ref="E54:F54"/>
    <mergeCell ref="E55:F55"/>
    <mergeCell ref="E56:F56"/>
    <mergeCell ref="E57:F57"/>
    <mergeCell ref="E58:F58"/>
    <mergeCell ref="E59:F59"/>
    <mergeCell ref="B156:I156"/>
    <mergeCell ref="B147:I147"/>
    <mergeCell ref="B129:I129"/>
    <mergeCell ref="B124:I125"/>
    <mergeCell ref="B126:I127"/>
    <mergeCell ref="B145:I145"/>
    <mergeCell ref="G1:I1"/>
    <mergeCell ref="B33:I34"/>
    <mergeCell ref="B7:I8"/>
    <mergeCell ref="B10:I10"/>
    <mergeCell ref="B11:I11"/>
    <mergeCell ref="B12:I12"/>
    <mergeCell ref="B14:I14"/>
    <mergeCell ref="A3:I3"/>
    <mergeCell ref="B15:I16"/>
    <mergeCell ref="E28:F28"/>
    <mergeCell ref="B36:I36"/>
    <mergeCell ref="B38:I38"/>
    <mergeCell ref="B39:I39"/>
    <mergeCell ref="E29:F29"/>
    <mergeCell ref="E30:F30"/>
    <mergeCell ref="B18:I18"/>
    <mergeCell ref="E26:F26"/>
    <mergeCell ref="E27:F27"/>
    <mergeCell ref="B20:H20"/>
    <mergeCell ref="B21:H21"/>
    <mergeCell ref="B25:D25"/>
    <mergeCell ref="B40:I40"/>
    <mergeCell ref="E50:F50"/>
    <mergeCell ref="E51:F51"/>
    <mergeCell ref="E52:F52"/>
    <mergeCell ref="B43:I44"/>
    <mergeCell ref="B42:I42"/>
    <mergeCell ref="B46:I46"/>
    <mergeCell ref="E48:F48"/>
    <mergeCell ref="E49:F49"/>
    <mergeCell ref="E60:F60"/>
    <mergeCell ref="E61:F61"/>
    <mergeCell ref="E62:F62"/>
    <mergeCell ref="E63:F63"/>
    <mergeCell ref="E64:F64"/>
    <mergeCell ref="E85:F85"/>
    <mergeCell ref="E65:F65"/>
    <mergeCell ref="E66:F66"/>
    <mergeCell ref="B70:I71"/>
    <mergeCell ref="B73:I73"/>
    <mergeCell ref="B113:I114"/>
    <mergeCell ref="B142:I143"/>
    <mergeCell ref="E99:F99"/>
    <mergeCell ref="E92:F92"/>
    <mergeCell ref="E93:F93"/>
    <mergeCell ref="E94:F94"/>
    <mergeCell ref="E95:F95"/>
    <mergeCell ref="B116:I116"/>
    <mergeCell ref="B118:I118"/>
    <mergeCell ref="B119:I119"/>
    <mergeCell ref="E101:F101"/>
    <mergeCell ref="E102:F102"/>
    <mergeCell ref="E96:F96"/>
    <mergeCell ref="E97:F97"/>
    <mergeCell ref="E98:F98"/>
    <mergeCell ref="E89:F89"/>
    <mergeCell ref="E90:F90"/>
    <mergeCell ref="E100:F100"/>
    <mergeCell ref="E91:F91"/>
    <mergeCell ref="E88:F88"/>
    <mergeCell ref="B75:I75"/>
    <mergeCell ref="B79:I79"/>
    <mergeCell ref="B80:I80"/>
    <mergeCell ref="B82:I82"/>
    <mergeCell ref="E86:F86"/>
    <mergeCell ref="E87:F87"/>
    <mergeCell ref="B77:I77"/>
    <mergeCell ref="B76:I76"/>
    <mergeCell ref="E84:F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3"/>
  <sheetViews>
    <sheetView zoomScale="90" zoomScaleNormal="90" zoomScalePageLayoutView="0" workbookViewId="0" topLeftCell="A1">
      <selection activeCell="A3" sqref="A3:F3"/>
    </sheetView>
  </sheetViews>
  <sheetFormatPr defaultColWidth="9.00390625" defaultRowHeight="12.75"/>
  <cols>
    <col min="1" max="1" width="4.00390625" style="505" customWidth="1"/>
    <col min="2" max="2" width="36.375" style="505" customWidth="1"/>
    <col min="3" max="3" width="12.125" style="505" customWidth="1"/>
    <col min="4" max="4" width="12.625" style="505" customWidth="1"/>
    <col min="5" max="5" width="10.875" style="505" customWidth="1"/>
    <col min="6" max="6" width="9.875" style="505" customWidth="1"/>
    <col min="7" max="16384" width="9.125" style="505" customWidth="1"/>
  </cols>
  <sheetData>
    <row r="1" spans="2:6" ht="12.75">
      <c r="B1" s="1422" t="s">
        <v>513</v>
      </c>
      <c r="C1" s="1422"/>
      <c r="D1" s="1422"/>
      <c r="E1" s="1422"/>
      <c r="F1" s="1422"/>
    </row>
    <row r="2" spans="2:6" ht="12.75">
      <c r="B2" s="506"/>
      <c r="C2" s="506"/>
      <c r="D2" s="506"/>
      <c r="E2" s="506"/>
      <c r="F2" s="506"/>
    </row>
    <row r="3" spans="1:6" ht="12.75">
      <c r="A3" s="1423" t="s">
        <v>208</v>
      </c>
      <c r="B3" s="1423"/>
      <c r="C3" s="1423"/>
      <c r="D3" s="1423"/>
      <c r="E3" s="1423"/>
      <c r="F3" s="1423"/>
    </row>
    <row r="4" spans="1:6" ht="16.5" customHeight="1">
      <c r="A4" s="1423" t="s">
        <v>95</v>
      </c>
      <c r="B4" s="1423"/>
      <c r="C4" s="1423"/>
      <c r="D4" s="1423"/>
      <c r="E4" s="1423"/>
      <c r="F4" s="1423"/>
    </row>
    <row r="5" spans="1:6" ht="12.75" customHeight="1">
      <c r="A5" s="507"/>
      <c r="B5" s="507"/>
      <c r="C5" s="507"/>
      <c r="D5" s="507"/>
      <c r="E5" s="507"/>
      <c r="F5" s="507"/>
    </row>
    <row r="6" spans="1:6" ht="21" customHeight="1" thickBot="1">
      <c r="A6" s="508"/>
      <c r="B6" s="509"/>
      <c r="C6" s="509"/>
      <c r="D6" s="509"/>
      <c r="E6" s="509"/>
      <c r="F6" s="510" t="s">
        <v>822</v>
      </c>
    </row>
    <row r="7" spans="1:6" ht="13.5" thickTop="1">
      <c r="A7" s="1424" t="s">
        <v>823</v>
      </c>
      <c r="B7" s="1426" t="s">
        <v>515</v>
      </c>
      <c r="C7" s="1427"/>
      <c r="D7" s="1430" t="s">
        <v>516</v>
      </c>
      <c r="E7" s="1431"/>
      <c r="F7" s="1432"/>
    </row>
    <row r="8" spans="1:6" ht="12.75">
      <c r="A8" s="1425"/>
      <c r="B8" s="1428"/>
      <c r="C8" s="1429"/>
      <c r="D8" s="1433"/>
      <c r="E8" s="1434"/>
      <c r="F8" s="1435"/>
    </row>
    <row r="9" spans="1:6" ht="12.75" customHeight="1">
      <c r="A9" s="1425"/>
      <c r="B9" s="1415" t="s">
        <v>517</v>
      </c>
      <c r="C9" s="1415" t="s">
        <v>896</v>
      </c>
      <c r="D9" s="1415" t="s">
        <v>897</v>
      </c>
      <c r="E9" s="1418" t="s">
        <v>898</v>
      </c>
      <c r="F9" s="1420" t="s">
        <v>518</v>
      </c>
    </row>
    <row r="10" spans="1:6" ht="24" customHeight="1">
      <c r="A10" s="1425"/>
      <c r="B10" s="1416"/>
      <c r="C10" s="1416"/>
      <c r="D10" s="1417"/>
      <c r="E10" s="1419"/>
      <c r="F10" s="1421"/>
    </row>
    <row r="11" spans="1:6" ht="66" customHeight="1">
      <c r="A11" s="511" t="s">
        <v>837</v>
      </c>
      <c r="B11" s="512" t="s">
        <v>519</v>
      </c>
      <c r="C11" s="513">
        <v>27918</v>
      </c>
      <c r="D11" s="514">
        <v>470783</v>
      </c>
      <c r="E11" s="513">
        <v>0</v>
      </c>
      <c r="F11" s="515">
        <v>0</v>
      </c>
    </row>
    <row r="12" spans="1:6" ht="58.5" customHeight="1">
      <c r="A12" s="511" t="s">
        <v>844</v>
      </c>
      <c r="B12" s="512" t="s">
        <v>520</v>
      </c>
      <c r="C12" s="513">
        <v>1693</v>
      </c>
      <c r="D12" s="514">
        <v>54566</v>
      </c>
      <c r="E12" s="513">
        <v>0</v>
      </c>
      <c r="F12" s="515">
        <v>0</v>
      </c>
    </row>
    <row r="13" spans="1:6" ht="49.5" customHeight="1">
      <c r="A13" s="516" t="s">
        <v>856</v>
      </c>
      <c r="B13" s="512" t="s">
        <v>521</v>
      </c>
      <c r="C13" s="513">
        <v>2001</v>
      </c>
      <c r="D13" s="514">
        <v>6565</v>
      </c>
      <c r="E13" s="513">
        <v>0</v>
      </c>
      <c r="F13" s="515">
        <v>0</v>
      </c>
    </row>
    <row r="14" spans="1:6" ht="51.75" customHeight="1">
      <c r="A14" s="511" t="s">
        <v>860</v>
      </c>
      <c r="B14" s="512" t="s">
        <v>522</v>
      </c>
      <c r="C14" s="513">
        <v>2392</v>
      </c>
      <c r="D14" s="514">
        <v>39537</v>
      </c>
      <c r="E14" s="513">
        <v>0</v>
      </c>
      <c r="F14" s="515">
        <v>0</v>
      </c>
    </row>
    <row r="15" spans="1:6" ht="43.5" customHeight="1">
      <c r="A15" s="511" t="s">
        <v>865</v>
      </c>
      <c r="B15" s="512" t="s">
        <v>523</v>
      </c>
      <c r="C15" s="513">
        <v>14166</v>
      </c>
      <c r="D15" s="514">
        <v>18478</v>
      </c>
      <c r="E15" s="513">
        <v>0</v>
      </c>
      <c r="F15" s="515">
        <v>0</v>
      </c>
    </row>
    <row r="16" spans="1:6" ht="114.75" customHeight="1" thickBot="1">
      <c r="A16" s="517" t="s">
        <v>867</v>
      </c>
      <c r="B16" s="518" t="s">
        <v>528</v>
      </c>
      <c r="C16" s="519">
        <v>3101</v>
      </c>
      <c r="D16" s="520">
        <v>4872</v>
      </c>
      <c r="E16" s="519">
        <v>0</v>
      </c>
      <c r="F16" s="521">
        <v>0</v>
      </c>
    </row>
    <row r="17" spans="1:6" ht="21" customHeight="1" thickBot="1">
      <c r="A17" s="522"/>
      <c r="B17" s="523" t="s">
        <v>524</v>
      </c>
      <c r="C17" s="524">
        <f>SUM(C11:C16)</f>
        <v>51271</v>
      </c>
      <c r="D17" s="524">
        <f>SUM(D11:D16)</f>
        <v>594801</v>
      </c>
      <c r="E17" s="524">
        <f>SUM(E11:E16)</f>
        <v>0</v>
      </c>
      <c r="F17" s="525">
        <f>SUM(F11:F16)</f>
        <v>0</v>
      </c>
    </row>
    <row r="18" spans="2:6" ht="13.5" thickTop="1">
      <c r="B18" s="526"/>
      <c r="C18" s="526"/>
      <c r="D18" s="526"/>
      <c r="E18" s="526"/>
      <c r="F18" s="526"/>
    </row>
    <row r="19" spans="2:6" ht="12.75">
      <c r="B19" s="526"/>
      <c r="C19" s="526"/>
      <c r="D19" s="526"/>
      <c r="E19" s="526"/>
      <c r="F19" s="526"/>
    </row>
    <row r="20" spans="2:6" ht="12.75">
      <c r="B20" s="526"/>
      <c r="C20" s="526"/>
      <c r="D20" s="526"/>
      <c r="E20" s="526"/>
      <c r="F20" s="526"/>
    </row>
    <row r="21" spans="2:6" ht="12.75">
      <c r="B21" s="526"/>
      <c r="C21" s="526"/>
      <c r="D21" s="526"/>
      <c r="E21" s="526"/>
      <c r="F21" s="526"/>
    </row>
    <row r="22" spans="2:6" ht="12.75">
      <c r="B22" s="526"/>
      <c r="C22" s="526"/>
      <c r="D22" s="526"/>
      <c r="E22" s="526"/>
      <c r="F22" s="526"/>
    </row>
    <row r="23" spans="2:6" ht="12.75">
      <c r="B23" s="526"/>
      <c r="C23" s="526"/>
      <c r="D23" s="526"/>
      <c r="E23" s="526"/>
      <c r="F23" s="526"/>
    </row>
    <row r="24" spans="2:6" ht="12.75">
      <c r="B24" s="526"/>
      <c r="C24" s="526"/>
      <c r="D24" s="526"/>
      <c r="E24" s="526"/>
      <c r="F24" s="526"/>
    </row>
    <row r="25" spans="2:6" ht="12.75">
      <c r="B25" s="526"/>
      <c r="C25" s="526"/>
      <c r="D25" s="526"/>
      <c r="E25" s="526"/>
      <c r="F25" s="526"/>
    </row>
    <row r="26" spans="2:6" ht="12.75">
      <c r="B26" s="526"/>
      <c r="C26" s="526"/>
      <c r="D26" s="526"/>
      <c r="E26" s="526"/>
      <c r="F26" s="526"/>
    </row>
    <row r="27" spans="2:6" ht="12.75">
      <c r="B27" s="526"/>
      <c r="C27" s="526"/>
      <c r="D27" s="526"/>
      <c r="E27" s="526"/>
      <c r="F27" s="526"/>
    </row>
    <row r="28" spans="2:6" ht="12.75">
      <c r="B28" s="526"/>
      <c r="C28" s="526"/>
      <c r="D28" s="526"/>
      <c r="E28" s="526"/>
      <c r="F28" s="526"/>
    </row>
    <row r="29" spans="2:6" ht="12.75">
      <c r="B29" s="526"/>
      <c r="C29" s="526"/>
      <c r="D29" s="526"/>
      <c r="E29" s="526"/>
      <c r="F29" s="526"/>
    </row>
    <row r="30" spans="2:6" ht="12.75">
      <c r="B30" s="526"/>
      <c r="C30" s="526"/>
      <c r="D30" s="526"/>
      <c r="E30" s="526"/>
      <c r="F30" s="526"/>
    </row>
    <row r="31" spans="2:6" ht="12.75">
      <c r="B31" s="526"/>
      <c r="C31" s="526"/>
      <c r="D31" s="526"/>
      <c r="E31" s="526"/>
      <c r="F31" s="526"/>
    </row>
    <row r="32" spans="2:6" ht="12.75">
      <c r="B32" s="526"/>
      <c r="C32" s="526"/>
      <c r="D32" s="526"/>
      <c r="E32" s="526"/>
      <c r="F32" s="526"/>
    </row>
    <row r="33" spans="2:6" ht="12.75">
      <c r="B33" s="526"/>
      <c r="C33" s="526"/>
      <c r="D33" s="526"/>
      <c r="E33" s="526"/>
      <c r="F33" s="526"/>
    </row>
    <row r="34" spans="2:6" ht="12.75">
      <c r="B34" s="526"/>
      <c r="C34" s="526"/>
      <c r="D34" s="526"/>
      <c r="E34" s="526"/>
      <c r="F34" s="526"/>
    </row>
    <row r="35" spans="2:6" ht="12.75">
      <c r="B35" s="526"/>
      <c r="C35" s="526"/>
      <c r="D35" s="526"/>
      <c r="E35" s="526"/>
      <c r="F35" s="526"/>
    </row>
    <row r="36" spans="2:6" ht="12.75">
      <c r="B36" s="526"/>
      <c r="C36" s="526"/>
      <c r="D36" s="526"/>
      <c r="E36" s="526"/>
      <c r="F36" s="526"/>
    </row>
    <row r="37" spans="2:6" ht="12.75">
      <c r="B37" s="526"/>
      <c r="C37" s="526"/>
      <c r="D37" s="526"/>
      <c r="E37" s="526"/>
      <c r="F37" s="526"/>
    </row>
    <row r="38" spans="2:6" ht="12.75">
      <c r="B38" s="526"/>
      <c r="C38" s="526"/>
      <c r="D38" s="526"/>
      <c r="E38" s="526"/>
      <c r="F38" s="526"/>
    </row>
    <row r="39" spans="2:6" ht="12.75">
      <c r="B39" s="526"/>
      <c r="C39" s="526"/>
      <c r="D39" s="526"/>
      <c r="E39" s="526"/>
      <c r="F39" s="526"/>
    </row>
    <row r="40" spans="2:6" ht="12.75">
      <c r="B40" s="526"/>
      <c r="C40" s="526"/>
      <c r="D40" s="526"/>
      <c r="E40" s="526"/>
      <c r="F40" s="526"/>
    </row>
    <row r="41" spans="2:6" ht="12.75">
      <c r="B41" s="526"/>
      <c r="C41" s="526"/>
      <c r="D41" s="526"/>
      <c r="E41" s="526"/>
      <c r="F41" s="526"/>
    </row>
    <row r="42" spans="2:6" ht="12.75">
      <c r="B42" s="526"/>
      <c r="C42" s="526"/>
      <c r="D42" s="526"/>
      <c r="E42" s="526"/>
      <c r="F42" s="526"/>
    </row>
    <row r="43" spans="2:6" ht="12.75">
      <c r="B43" s="526"/>
      <c r="C43" s="526"/>
      <c r="D43" s="526"/>
      <c r="E43" s="526"/>
      <c r="F43" s="526"/>
    </row>
  </sheetData>
  <sheetProtection/>
  <mergeCells count="11">
    <mergeCell ref="B1:F1"/>
    <mergeCell ref="A3:F3"/>
    <mergeCell ref="A4:F4"/>
    <mergeCell ref="A7:A10"/>
    <mergeCell ref="B7:C8"/>
    <mergeCell ref="D7:F8"/>
    <mergeCell ref="B9:B10"/>
    <mergeCell ref="C9:C10"/>
    <mergeCell ref="D9:D10"/>
    <mergeCell ref="E9:E10"/>
    <mergeCell ref="F9:F10"/>
  </mergeCells>
  <printOptions/>
  <pageMargins left="0.75" right="0.64" top="1" bottom="1" header="0.5" footer="0.5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56"/>
  <sheetViews>
    <sheetView zoomScale="80" zoomScaleNormal="80" zoomScalePageLayoutView="0" workbookViewId="0" topLeftCell="A1">
      <selection activeCell="A5" sqref="A5:F5"/>
    </sheetView>
  </sheetViews>
  <sheetFormatPr defaultColWidth="9.00390625" defaultRowHeight="12.75"/>
  <cols>
    <col min="1" max="1" width="4.375" style="528" customWidth="1"/>
    <col min="2" max="2" width="63.25390625" style="528" customWidth="1"/>
    <col min="3" max="6" width="15.00390625" style="528" customWidth="1"/>
    <col min="7" max="7" width="10.625" style="528" customWidth="1"/>
    <col min="8" max="8" width="10.375" style="528" customWidth="1"/>
    <col min="9" max="16384" width="9.125" style="528" customWidth="1"/>
  </cols>
  <sheetData>
    <row r="1" spans="1:8" ht="12.75">
      <c r="A1" s="527"/>
      <c r="B1" s="527"/>
      <c r="C1" s="527"/>
      <c r="D1" s="527"/>
      <c r="E1" s="794"/>
      <c r="F1" s="794"/>
      <c r="G1" s="794"/>
      <c r="H1" s="794"/>
    </row>
    <row r="2" spans="1:8" ht="12.75">
      <c r="A2" s="527"/>
      <c r="B2" s="527"/>
      <c r="C2" s="527"/>
      <c r="D2" s="527"/>
      <c r="E2" s="1448" t="s">
        <v>699</v>
      </c>
      <c r="F2" s="1448"/>
      <c r="G2" s="529"/>
      <c r="H2" s="529"/>
    </row>
    <row r="3" spans="1:8" ht="12.75">
      <c r="A3" s="527"/>
      <c r="B3" s="527"/>
      <c r="C3" s="527"/>
      <c r="D3" s="527"/>
      <c r="E3" s="529"/>
      <c r="F3" s="529"/>
      <c r="G3" s="529"/>
      <c r="H3" s="529"/>
    </row>
    <row r="4" spans="1:8" ht="12.75">
      <c r="A4" s="527"/>
      <c r="B4" s="527"/>
      <c r="C4" s="527"/>
      <c r="D4" s="527"/>
      <c r="E4" s="527"/>
      <c r="F4" s="527"/>
      <c r="G4" s="527"/>
      <c r="H4" s="527"/>
    </row>
    <row r="5" spans="1:8" ht="12.75">
      <c r="A5" s="1450" t="s">
        <v>205</v>
      </c>
      <c r="B5" s="1451"/>
      <c r="C5" s="1451"/>
      <c r="D5" s="1451"/>
      <c r="E5" s="1451"/>
      <c r="F5" s="1451"/>
      <c r="G5" s="795"/>
      <c r="H5" s="795"/>
    </row>
    <row r="6" spans="1:8" ht="16.5" customHeight="1">
      <c r="A6" s="1450" t="s">
        <v>96</v>
      </c>
      <c r="B6" s="1451"/>
      <c r="C6" s="1451"/>
      <c r="D6" s="1451"/>
      <c r="E6" s="1451"/>
      <c r="F6" s="1451"/>
      <c r="G6" s="795"/>
      <c r="H6" s="795"/>
    </row>
    <row r="7" spans="1:8" ht="12.75">
      <c r="A7" s="527"/>
      <c r="B7" s="527"/>
      <c r="C7" s="527"/>
      <c r="D7" s="527"/>
      <c r="E7" s="527"/>
      <c r="F7" s="527"/>
      <c r="G7" s="527"/>
      <c r="H7" s="527"/>
    </row>
    <row r="8" spans="1:8" ht="12.75">
      <c r="A8" s="527"/>
      <c r="B8" s="527"/>
      <c r="C8" s="527"/>
      <c r="D8" s="527"/>
      <c r="E8" s="527"/>
      <c r="F8" s="527"/>
      <c r="G8" s="527"/>
      <c r="H8" s="527"/>
    </row>
    <row r="9" spans="1:8" ht="12.75">
      <c r="A9" s="527"/>
      <c r="B9" s="527"/>
      <c r="C9" s="527"/>
      <c r="D9" s="527"/>
      <c r="E9" s="527"/>
      <c r="F9" s="527"/>
      <c r="G9" s="527"/>
      <c r="H9" s="527"/>
    </row>
    <row r="10" spans="1:8" ht="13.5" thickBot="1">
      <c r="A10" s="527"/>
      <c r="B10" s="527"/>
      <c r="C10" s="527"/>
      <c r="D10" s="527"/>
      <c r="E10" s="1449" t="s">
        <v>822</v>
      </c>
      <c r="F10" s="1449"/>
      <c r="G10" s="796"/>
      <c r="H10" s="796"/>
    </row>
    <row r="11" spans="1:8" ht="13.5" customHeight="1" thickTop="1">
      <c r="A11" s="1442" t="s">
        <v>410</v>
      </c>
      <c r="B11" s="1445" t="s">
        <v>525</v>
      </c>
      <c r="C11" s="1445" t="s">
        <v>526</v>
      </c>
      <c r="D11" s="1445" t="s">
        <v>680</v>
      </c>
      <c r="E11" s="1436" t="s">
        <v>23</v>
      </c>
      <c r="F11" s="1439" t="s">
        <v>115</v>
      </c>
      <c r="G11" s="530"/>
      <c r="H11" s="530"/>
    </row>
    <row r="12" spans="1:6" ht="12.75">
      <c r="A12" s="1443"/>
      <c r="B12" s="1446"/>
      <c r="C12" s="1446"/>
      <c r="D12" s="1446"/>
      <c r="E12" s="1437"/>
      <c r="F12" s="1440"/>
    </row>
    <row r="13" spans="1:6" ht="12.75">
      <c r="A13" s="1443"/>
      <c r="B13" s="1446"/>
      <c r="C13" s="1446"/>
      <c r="D13" s="1446"/>
      <c r="E13" s="1437"/>
      <c r="F13" s="1440"/>
    </row>
    <row r="14" spans="1:6" ht="12.75">
      <c r="A14" s="1444"/>
      <c r="B14" s="1447"/>
      <c r="C14" s="1447"/>
      <c r="D14" s="1447"/>
      <c r="E14" s="1438"/>
      <c r="F14" s="1441"/>
    </row>
    <row r="15" spans="1:6" ht="16.5" customHeight="1">
      <c r="A15" s="531" t="s">
        <v>827</v>
      </c>
      <c r="B15" s="532" t="s">
        <v>829</v>
      </c>
      <c r="C15" s="532" t="s">
        <v>837</v>
      </c>
      <c r="D15" s="532" t="s">
        <v>844</v>
      </c>
      <c r="E15" s="532" t="s">
        <v>846</v>
      </c>
      <c r="F15" s="533" t="s">
        <v>848</v>
      </c>
    </row>
    <row r="16" spans="1:6" ht="30.75" customHeight="1">
      <c r="A16" s="534" t="s">
        <v>829</v>
      </c>
      <c r="B16" s="797" t="s">
        <v>97</v>
      </c>
      <c r="C16" s="536">
        <v>9698</v>
      </c>
      <c r="D16" s="536">
        <v>5161</v>
      </c>
      <c r="E16" s="798">
        <v>4537</v>
      </c>
      <c r="F16" s="537">
        <v>0</v>
      </c>
    </row>
    <row r="17" spans="1:6" ht="26.25" customHeight="1">
      <c r="A17" s="534" t="s">
        <v>837</v>
      </c>
      <c r="B17" s="797" t="s">
        <v>682</v>
      </c>
      <c r="C17" s="536">
        <v>443809</v>
      </c>
      <c r="D17" s="536">
        <v>443809</v>
      </c>
      <c r="E17" s="798">
        <v>0</v>
      </c>
      <c r="F17" s="537">
        <v>0</v>
      </c>
    </row>
    <row r="18" spans="1:6" ht="22.5" customHeight="1">
      <c r="A18" s="534" t="s">
        <v>844</v>
      </c>
      <c r="B18" s="797" t="s">
        <v>683</v>
      </c>
      <c r="C18" s="536">
        <v>56038</v>
      </c>
      <c r="D18" s="536">
        <v>54566</v>
      </c>
      <c r="E18" s="798">
        <v>1472</v>
      </c>
      <c r="F18" s="537">
        <v>0</v>
      </c>
    </row>
    <row r="19" spans="1:6" ht="16.5" customHeight="1">
      <c r="A19" s="534" t="s">
        <v>846</v>
      </c>
      <c r="B19" s="535" t="s">
        <v>684</v>
      </c>
      <c r="C19" s="536">
        <v>6563</v>
      </c>
      <c r="D19" s="536">
        <v>6475</v>
      </c>
      <c r="E19" s="798">
        <v>88</v>
      </c>
      <c r="F19" s="537">
        <v>0</v>
      </c>
    </row>
    <row r="20" spans="1:6" ht="16.5" customHeight="1">
      <c r="A20" s="534" t="s">
        <v>848</v>
      </c>
      <c r="B20" s="535" t="s">
        <v>685</v>
      </c>
      <c r="C20" s="536">
        <v>112256</v>
      </c>
      <c r="D20" s="536">
        <v>112256</v>
      </c>
      <c r="E20" s="798">
        <v>0</v>
      </c>
      <c r="F20" s="537">
        <v>0</v>
      </c>
    </row>
    <row r="21" spans="1:6" ht="16.5" customHeight="1">
      <c r="A21" s="534" t="s">
        <v>851</v>
      </c>
      <c r="B21" s="535" t="s">
        <v>698</v>
      </c>
      <c r="C21" s="536">
        <v>6814</v>
      </c>
      <c r="D21" s="536">
        <v>4395</v>
      </c>
      <c r="E21" s="798">
        <v>2419</v>
      </c>
      <c r="F21" s="537">
        <v>0</v>
      </c>
    </row>
    <row r="22" spans="1:6" ht="16.5" customHeight="1">
      <c r="A22" s="534"/>
      <c r="B22" s="535"/>
      <c r="C22" s="536"/>
      <c r="D22" s="536"/>
      <c r="E22" s="538"/>
      <c r="F22" s="537"/>
    </row>
    <row r="23" spans="1:6" ht="24.75" customHeight="1" thickBot="1">
      <c r="A23" s="539"/>
      <c r="B23" s="540" t="s">
        <v>527</v>
      </c>
      <c r="C23" s="799">
        <f>SUM(C16:C22)</f>
        <v>635178</v>
      </c>
      <c r="D23" s="799">
        <f>SUM(D16:D22)</f>
        <v>626662</v>
      </c>
      <c r="E23" s="800">
        <f>SUM(E16:E22)</f>
        <v>8516</v>
      </c>
      <c r="F23" s="801">
        <f>SUM(F16:F22)</f>
        <v>0</v>
      </c>
    </row>
    <row r="24" ht="13.5" thickTop="1"/>
    <row r="56" ht="12.75">
      <c r="I56" s="541"/>
    </row>
  </sheetData>
  <sheetProtection/>
  <mergeCells count="10">
    <mergeCell ref="E2:F2"/>
    <mergeCell ref="E10:F10"/>
    <mergeCell ref="A6:F6"/>
    <mergeCell ref="A5:F5"/>
    <mergeCell ref="E11:E14"/>
    <mergeCell ref="F11:F14"/>
    <mergeCell ref="A11:A14"/>
    <mergeCell ref="B11:B14"/>
    <mergeCell ref="C11:C14"/>
    <mergeCell ref="D11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2"/>
  <sheetViews>
    <sheetView zoomScale="80" zoomScaleNormal="80" zoomScalePageLayoutView="0" workbookViewId="0" topLeftCell="A1">
      <selection activeCell="A2" sqref="A2:F2"/>
    </sheetView>
  </sheetViews>
  <sheetFormatPr defaultColWidth="9.00390625" defaultRowHeight="12.75"/>
  <cols>
    <col min="1" max="1" width="4.375" style="528" customWidth="1"/>
    <col min="2" max="2" width="63.25390625" style="528" customWidth="1"/>
    <col min="3" max="6" width="15.00390625" style="528" customWidth="1"/>
    <col min="7" max="7" width="10.625" style="528" customWidth="1"/>
    <col min="8" max="8" width="10.375" style="528" customWidth="1"/>
    <col min="9" max="16384" width="9.125" style="528" customWidth="1"/>
  </cols>
  <sheetData>
    <row r="1" spans="1:8" ht="12.75">
      <c r="A1" s="527"/>
      <c r="B1" s="527"/>
      <c r="C1" s="527"/>
      <c r="D1" s="527"/>
      <c r="E1" s="1448" t="s">
        <v>686</v>
      </c>
      <c r="F1" s="1448"/>
      <c r="G1" s="529"/>
      <c r="H1" s="529"/>
    </row>
    <row r="2" spans="1:8" ht="12.75">
      <c r="A2" s="1450" t="s">
        <v>205</v>
      </c>
      <c r="B2" s="1451"/>
      <c r="C2" s="1451"/>
      <c r="D2" s="1451"/>
      <c r="E2" s="1451"/>
      <c r="F2" s="1451"/>
      <c r="G2" s="795"/>
      <c r="H2" s="795"/>
    </row>
    <row r="3" spans="1:8" ht="16.5" customHeight="1">
      <c r="A3" s="1450" t="s">
        <v>116</v>
      </c>
      <c r="B3" s="1451"/>
      <c r="C3" s="1451"/>
      <c r="D3" s="1451"/>
      <c r="E3" s="1451"/>
      <c r="F3" s="1451"/>
      <c r="G3" s="795"/>
      <c r="H3" s="795"/>
    </row>
    <row r="4" spans="1:8" ht="13.5" thickBot="1">
      <c r="A4" s="527"/>
      <c r="B4" s="527"/>
      <c r="C4" s="527"/>
      <c r="D4" s="527"/>
      <c r="E4" s="1452" t="s">
        <v>822</v>
      </c>
      <c r="F4" s="1452"/>
      <c r="G4" s="796"/>
      <c r="H4" s="796"/>
    </row>
    <row r="5" spans="1:8" ht="13.5" customHeight="1" thickTop="1">
      <c r="A5" s="1442" t="s">
        <v>410</v>
      </c>
      <c r="B5" s="1445" t="s">
        <v>525</v>
      </c>
      <c r="C5" s="1445" t="s">
        <v>526</v>
      </c>
      <c r="D5" s="1445" t="s">
        <v>680</v>
      </c>
      <c r="E5" s="1436" t="s">
        <v>23</v>
      </c>
      <c r="F5" s="1439" t="s">
        <v>681</v>
      </c>
      <c r="G5" s="530"/>
      <c r="H5" s="530"/>
    </row>
    <row r="6" spans="1:6" ht="12.75">
      <c r="A6" s="1443"/>
      <c r="B6" s="1446"/>
      <c r="C6" s="1446"/>
      <c r="D6" s="1446"/>
      <c r="E6" s="1437"/>
      <c r="F6" s="1440"/>
    </row>
    <row r="7" spans="1:6" ht="12.75">
      <c r="A7" s="1443"/>
      <c r="B7" s="1446"/>
      <c r="C7" s="1446"/>
      <c r="D7" s="1446"/>
      <c r="E7" s="1437"/>
      <c r="F7" s="1440"/>
    </row>
    <row r="8" spans="1:6" ht="12.75">
      <c r="A8" s="1444"/>
      <c r="B8" s="1447"/>
      <c r="C8" s="1447"/>
      <c r="D8" s="1447"/>
      <c r="E8" s="1438"/>
      <c r="F8" s="1441"/>
    </row>
    <row r="9" spans="1:6" ht="16.5" customHeight="1">
      <c r="A9" s="531" t="s">
        <v>827</v>
      </c>
      <c r="B9" s="532" t="s">
        <v>829</v>
      </c>
      <c r="C9" s="532" t="s">
        <v>837</v>
      </c>
      <c r="D9" s="532" t="s">
        <v>844</v>
      </c>
      <c r="E9" s="532" t="s">
        <v>846</v>
      </c>
      <c r="F9" s="533" t="s">
        <v>848</v>
      </c>
    </row>
    <row r="10" spans="1:6" ht="19.5" customHeight="1">
      <c r="A10" s="534" t="s">
        <v>829</v>
      </c>
      <c r="B10" s="797" t="s">
        <v>687</v>
      </c>
      <c r="C10" s="536">
        <v>6563</v>
      </c>
      <c r="D10" s="536">
        <v>5688</v>
      </c>
      <c r="E10" s="798">
        <v>875</v>
      </c>
      <c r="F10" s="537">
        <v>0</v>
      </c>
    </row>
    <row r="11" spans="1:6" ht="24.75" customHeight="1">
      <c r="A11" s="534" t="s">
        <v>837</v>
      </c>
      <c r="B11" s="797" t="s">
        <v>688</v>
      </c>
      <c r="C11" s="536">
        <v>151327</v>
      </c>
      <c r="D11" s="536">
        <v>151102</v>
      </c>
      <c r="E11" s="798">
        <v>225</v>
      </c>
      <c r="F11" s="537">
        <v>0</v>
      </c>
    </row>
    <row r="12" spans="1:6" ht="16.5" customHeight="1">
      <c r="A12" s="534" t="s">
        <v>844</v>
      </c>
      <c r="B12" s="535" t="s">
        <v>689</v>
      </c>
      <c r="C12" s="536">
        <v>27448</v>
      </c>
      <c r="D12" s="536">
        <v>25071</v>
      </c>
      <c r="E12" s="798">
        <v>2377</v>
      </c>
      <c r="F12" s="537">
        <v>0</v>
      </c>
    </row>
    <row r="13" spans="1:6" ht="16.5" customHeight="1">
      <c r="A13" s="534" t="s">
        <v>846</v>
      </c>
      <c r="B13" s="535" t="s">
        <v>117</v>
      </c>
      <c r="C13" s="536">
        <v>939</v>
      </c>
      <c r="D13" s="536">
        <v>0</v>
      </c>
      <c r="E13" s="798">
        <v>939</v>
      </c>
      <c r="F13" s="537">
        <v>0</v>
      </c>
    </row>
    <row r="14" spans="1:6" ht="16.5" customHeight="1">
      <c r="A14" s="534" t="s">
        <v>848</v>
      </c>
      <c r="B14" s="535" t="s">
        <v>118</v>
      </c>
      <c r="C14" s="536">
        <v>9721</v>
      </c>
      <c r="D14" s="536">
        <v>0</v>
      </c>
      <c r="E14" s="798">
        <v>9721</v>
      </c>
      <c r="F14" s="537">
        <v>0</v>
      </c>
    </row>
    <row r="15" spans="1:6" ht="16.5" customHeight="1">
      <c r="A15" s="534" t="s">
        <v>851</v>
      </c>
      <c r="B15" s="535" t="s">
        <v>119</v>
      </c>
      <c r="C15" s="536">
        <v>225</v>
      </c>
      <c r="D15" s="536">
        <v>0</v>
      </c>
      <c r="E15" s="798">
        <v>225</v>
      </c>
      <c r="F15" s="537">
        <v>0</v>
      </c>
    </row>
    <row r="16" spans="1:6" ht="16.5" customHeight="1">
      <c r="A16" s="534" t="s">
        <v>856</v>
      </c>
      <c r="B16" s="535" t="s">
        <v>120</v>
      </c>
      <c r="C16" s="536">
        <v>460</v>
      </c>
      <c r="D16" s="536">
        <v>0</v>
      </c>
      <c r="E16" s="798">
        <v>460</v>
      </c>
      <c r="F16" s="537">
        <v>0</v>
      </c>
    </row>
    <row r="17" spans="1:6" ht="16.5" customHeight="1">
      <c r="A17" s="534" t="s">
        <v>860</v>
      </c>
      <c r="B17" s="535" t="s">
        <v>690</v>
      </c>
      <c r="C17" s="536">
        <v>6546</v>
      </c>
      <c r="D17" s="536">
        <v>0</v>
      </c>
      <c r="E17" s="798">
        <v>6546</v>
      </c>
      <c r="F17" s="537">
        <v>0</v>
      </c>
    </row>
    <row r="18" spans="1:6" ht="16.5" customHeight="1">
      <c r="A18" s="534" t="s">
        <v>865</v>
      </c>
      <c r="B18" s="535" t="s">
        <v>352</v>
      </c>
      <c r="C18" s="536">
        <v>796</v>
      </c>
      <c r="D18" s="536">
        <v>0</v>
      </c>
      <c r="E18" s="798">
        <v>796</v>
      </c>
      <c r="F18" s="537">
        <v>0</v>
      </c>
    </row>
    <row r="19" spans="1:6" ht="24.75" customHeight="1" thickBot="1">
      <c r="A19" s="539"/>
      <c r="B19" s="540" t="s">
        <v>121</v>
      </c>
      <c r="C19" s="799">
        <f>SUM(C10:C18)</f>
        <v>204025</v>
      </c>
      <c r="D19" s="799">
        <f>SUM(D10:D18)</f>
        <v>181861</v>
      </c>
      <c r="E19" s="800">
        <f>SUM(E10:E18)</f>
        <v>22164</v>
      </c>
      <c r="F19" s="801">
        <f>SUM(F10:F18)</f>
        <v>0</v>
      </c>
    </row>
    <row r="20" ht="13.5" thickTop="1"/>
    <row r="52" ht="12.75">
      <c r="I52" s="541"/>
    </row>
  </sheetData>
  <sheetProtection/>
  <mergeCells count="10">
    <mergeCell ref="E1:F1"/>
    <mergeCell ref="E4:F4"/>
    <mergeCell ref="A3:F3"/>
    <mergeCell ref="A2:F2"/>
    <mergeCell ref="E5:E8"/>
    <mergeCell ref="F5:F8"/>
    <mergeCell ref="A5:A8"/>
    <mergeCell ref="B5:B8"/>
    <mergeCell ref="C5:C8"/>
    <mergeCell ref="D5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J16"/>
  <sheetViews>
    <sheetView zoomScalePageLayoutView="0" workbookViewId="0" topLeftCell="A1">
      <selection activeCell="A4" sqref="A4:J4"/>
    </sheetView>
  </sheetViews>
  <sheetFormatPr defaultColWidth="9.00390625" defaultRowHeight="12.75"/>
  <cols>
    <col min="1" max="1" width="7.00390625" style="0" customWidth="1"/>
    <col min="5" max="5" width="11.00390625" style="0" customWidth="1"/>
    <col min="6" max="6" width="12.125" style="0" customWidth="1"/>
    <col min="7" max="7" width="11.00390625" style="0" customWidth="1"/>
    <col min="8" max="8" width="11.625" style="0" customWidth="1"/>
    <col min="9" max="9" width="11.25390625" style="0" customWidth="1"/>
    <col min="10" max="10" width="9.75390625" style="0" customWidth="1"/>
  </cols>
  <sheetData>
    <row r="2" spans="8:10" ht="15.75">
      <c r="H2" s="980" t="s">
        <v>696</v>
      </c>
      <c r="I2" s="1282"/>
      <c r="J2" s="1352"/>
    </row>
    <row r="3" spans="8:9" ht="15.75">
      <c r="H3" s="793"/>
      <c r="I3" s="229"/>
    </row>
    <row r="4" spans="1:10" ht="12.75">
      <c r="A4" s="1105" t="s">
        <v>205</v>
      </c>
      <c r="B4" s="1105"/>
      <c r="C4" s="1105"/>
      <c r="D4" s="1105"/>
      <c r="E4" s="1105"/>
      <c r="F4" s="1105"/>
      <c r="G4" s="1105"/>
      <c r="H4" s="1105"/>
      <c r="I4" s="1105"/>
      <c r="J4" s="1105"/>
    </row>
    <row r="5" spans="1:10" ht="12.75">
      <c r="A5" s="1106" t="s">
        <v>98</v>
      </c>
      <c r="B5" s="1106"/>
      <c r="C5" s="1106"/>
      <c r="D5" s="1106"/>
      <c r="E5" s="1106"/>
      <c r="F5" s="1106"/>
      <c r="G5" s="1106"/>
      <c r="H5" s="1106"/>
      <c r="I5" s="1106"/>
      <c r="J5" s="1106"/>
    </row>
    <row r="6" spans="1:10" ht="12.75">
      <c r="A6" s="1106" t="s">
        <v>691</v>
      </c>
      <c r="B6" s="1106"/>
      <c r="C6" s="1106"/>
      <c r="D6" s="1106"/>
      <c r="E6" s="1106"/>
      <c r="F6" s="1106"/>
      <c r="G6" s="1106"/>
      <c r="H6" s="1106"/>
      <c r="I6" s="1106"/>
      <c r="J6" s="1106"/>
    </row>
    <row r="7" spans="1:10" ht="12.7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2.7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12.75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13.5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3.5" thickTop="1">
      <c r="A11" s="1453" t="s">
        <v>692</v>
      </c>
      <c r="B11" s="1455" t="s">
        <v>824</v>
      </c>
      <c r="C11" s="1455"/>
      <c r="D11" s="1455"/>
      <c r="E11" s="1455"/>
      <c r="F11" s="1332" t="s">
        <v>99</v>
      </c>
      <c r="G11" s="1332" t="s">
        <v>21</v>
      </c>
      <c r="H11" s="1332" t="s">
        <v>22</v>
      </c>
      <c r="I11" s="1331" t="s">
        <v>23</v>
      </c>
      <c r="J11" s="1458" t="s">
        <v>538</v>
      </c>
    </row>
    <row r="12" spans="1:10" ht="24" customHeight="1">
      <c r="A12" s="1454"/>
      <c r="B12" s="1456"/>
      <c r="C12" s="1456"/>
      <c r="D12" s="1456"/>
      <c r="E12" s="1456"/>
      <c r="F12" s="1333"/>
      <c r="G12" s="1333"/>
      <c r="H12" s="1333"/>
      <c r="I12" s="1031"/>
      <c r="J12" s="1459"/>
    </row>
    <row r="13" spans="1:10" ht="12.75">
      <c r="A13" s="1454"/>
      <c r="B13" s="1460" t="s">
        <v>827</v>
      </c>
      <c r="C13" s="1460"/>
      <c r="D13" s="1460"/>
      <c r="E13" s="1460"/>
      <c r="F13" s="802" t="s">
        <v>829</v>
      </c>
      <c r="G13" s="802"/>
      <c r="H13" s="802" t="s">
        <v>837</v>
      </c>
      <c r="I13" s="802" t="s">
        <v>844</v>
      </c>
      <c r="J13" s="803" t="s">
        <v>846</v>
      </c>
    </row>
    <row r="14" spans="1:10" ht="12.75">
      <c r="A14" s="804" t="s">
        <v>827</v>
      </c>
      <c r="B14" s="1461" t="s">
        <v>693</v>
      </c>
      <c r="C14" s="1461"/>
      <c r="D14" s="1461"/>
      <c r="E14" s="1461"/>
      <c r="F14" s="805">
        <v>8400</v>
      </c>
      <c r="G14" s="805">
        <v>8400</v>
      </c>
      <c r="H14" s="805">
        <v>9400</v>
      </c>
      <c r="I14" s="805">
        <v>9400</v>
      </c>
      <c r="J14" s="806">
        <f>I14/H14*100</f>
        <v>100</v>
      </c>
    </row>
    <row r="15" spans="1:10" ht="12.75">
      <c r="A15" s="804" t="s">
        <v>829</v>
      </c>
      <c r="B15" s="1461" t="s">
        <v>694</v>
      </c>
      <c r="C15" s="1461"/>
      <c r="D15" s="1461"/>
      <c r="E15" s="1461"/>
      <c r="F15" s="807">
        <v>600</v>
      </c>
      <c r="G15" s="807">
        <v>600</v>
      </c>
      <c r="H15" s="807">
        <v>600</v>
      </c>
      <c r="I15" s="807">
        <v>600</v>
      </c>
      <c r="J15" s="806">
        <f>I15/H15*100</f>
        <v>100</v>
      </c>
    </row>
    <row r="16" spans="1:10" ht="13.5" thickBot="1">
      <c r="A16" s="808"/>
      <c r="B16" s="1457" t="s">
        <v>695</v>
      </c>
      <c r="C16" s="1457"/>
      <c r="D16" s="1457"/>
      <c r="E16" s="1457"/>
      <c r="F16" s="809">
        <f>SUM(F14:F15)</f>
        <v>9000</v>
      </c>
      <c r="G16" s="809">
        <f>SUM(G14:G15)</f>
        <v>9000</v>
      </c>
      <c r="H16" s="809">
        <f>SUM(H14:H15)</f>
        <v>10000</v>
      </c>
      <c r="I16" s="809">
        <f>SUM(I14:I15)</f>
        <v>10000</v>
      </c>
      <c r="J16" s="810">
        <f>I16/H16*100</f>
        <v>100</v>
      </c>
    </row>
    <row r="17" ht="13.5" thickTop="1"/>
  </sheetData>
  <sheetProtection/>
  <mergeCells count="15">
    <mergeCell ref="B16:E16"/>
    <mergeCell ref="J11:J12"/>
    <mergeCell ref="B13:E13"/>
    <mergeCell ref="B14:E14"/>
    <mergeCell ref="B15:E15"/>
    <mergeCell ref="H2:J2"/>
    <mergeCell ref="A4:J4"/>
    <mergeCell ref="A5:J5"/>
    <mergeCell ref="A11:A13"/>
    <mergeCell ref="B11:E12"/>
    <mergeCell ref="I11:I12"/>
    <mergeCell ref="G11:G12"/>
    <mergeCell ref="H11:H12"/>
    <mergeCell ref="A6:J6"/>
    <mergeCell ref="F11:F12"/>
  </mergeCells>
  <printOptions/>
  <pageMargins left="0.75" right="0.75" top="1" bottom="1" header="0.5" footer="0.5"/>
  <pageSetup firstPageNumber="37" useFirstPageNumber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M26"/>
  <sheetViews>
    <sheetView zoomScalePageLayoutView="0" workbookViewId="0" topLeftCell="A1">
      <selection activeCell="A5" sqref="A5:L7"/>
    </sheetView>
  </sheetViews>
  <sheetFormatPr defaultColWidth="9.00390625" defaultRowHeight="12.75"/>
  <cols>
    <col min="2" max="2" width="32.625" style="0" customWidth="1"/>
    <col min="3" max="4" width="10.625" style="0" customWidth="1"/>
    <col min="5" max="5" width="10.25390625" style="0" customWidth="1"/>
    <col min="6" max="6" width="11.125" style="0" customWidth="1"/>
    <col min="7" max="7" width="9.875" style="0" customWidth="1"/>
    <col min="8" max="8" width="9.75390625" style="0" customWidth="1"/>
    <col min="9" max="9" width="9.375" style="0" customWidth="1"/>
    <col min="10" max="10" width="8.625" style="0" customWidth="1"/>
    <col min="12" max="12" width="1.00390625" style="0" customWidth="1"/>
  </cols>
  <sheetData>
    <row r="2" spans="1:13" ht="15">
      <c r="A2" s="980" t="s">
        <v>531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481"/>
    </row>
    <row r="3" spans="1:13" ht="12.7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481"/>
    </row>
    <row r="4" spans="1:13" ht="12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481"/>
    </row>
    <row r="5" spans="1:13" ht="12.75">
      <c r="A5" s="1477" t="s">
        <v>209</v>
      </c>
      <c r="B5" s="1477"/>
      <c r="C5" s="1477"/>
      <c r="D5" s="1477"/>
      <c r="E5" s="1477"/>
      <c r="F5" s="1477"/>
      <c r="G5" s="1477"/>
      <c r="H5" s="1477"/>
      <c r="I5" s="1477"/>
      <c r="J5" s="1477"/>
      <c r="K5" s="1477"/>
      <c r="L5" s="1477"/>
      <c r="M5" s="481"/>
    </row>
    <row r="6" spans="1:13" ht="12.75">
      <c r="A6" s="1477"/>
      <c r="B6" s="1477"/>
      <c r="C6" s="1477"/>
      <c r="D6" s="1477"/>
      <c r="E6" s="1477"/>
      <c r="F6" s="1477"/>
      <c r="G6" s="1477"/>
      <c r="H6" s="1477"/>
      <c r="I6" s="1477"/>
      <c r="J6" s="1477"/>
      <c r="K6" s="1477"/>
      <c r="L6" s="1477"/>
      <c r="M6" s="481"/>
    </row>
    <row r="7" spans="1:13" ht="12.75">
      <c r="A7" s="1477"/>
      <c r="B7" s="1477"/>
      <c r="C7" s="1477"/>
      <c r="D7" s="1477"/>
      <c r="E7" s="1477"/>
      <c r="F7" s="1477"/>
      <c r="G7" s="1477"/>
      <c r="H7" s="1477"/>
      <c r="I7" s="1477"/>
      <c r="J7" s="1477"/>
      <c r="K7" s="1477"/>
      <c r="L7" s="1477"/>
      <c r="M7" s="481"/>
    </row>
    <row r="8" spans="1:13" ht="12.75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481"/>
    </row>
    <row r="9" spans="1:13" ht="12.75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481"/>
    </row>
    <row r="10" spans="1:12" ht="13.5" thickBot="1">
      <c r="A10" s="1350" t="s">
        <v>822</v>
      </c>
      <c r="B10" s="1350"/>
      <c r="C10" s="1350"/>
      <c r="D10" s="1350"/>
      <c r="E10" s="1350"/>
      <c r="F10" s="1350"/>
      <c r="G10" s="1350"/>
      <c r="H10" s="1350"/>
      <c r="I10" s="1350"/>
      <c r="J10" s="1350"/>
      <c r="K10" s="1350"/>
      <c r="L10" s="1350"/>
    </row>
    <row r="11" spans="1:12" ht="12.75">
      <c r="A11" s="1478" t="s">
        <v>824</v>
      </c>
      <c r="B11" s="1479"/>
      <c r="C11" s="1496" t="s">
        <v>101</v>
      </c>
      <c r="D11" s="1484" t="s">
        <v>105</v>
      </c>
      <c r="E11" s="1484" t="s">
        <v>102</v>
      </c>
      <c r="F11" s="1484" t="s">
        <v>100</v>
      </c>
      <c r="G11" s="1488" t="s">
        <v>446</v>
      </c>
      <c r="H11" s="1484" t="s">
        <v>352</v>
      </c>
      <c r="I11" s="1484" t="s">
        <v>497</v>
      </c>
      <c r="J11" s="1484" t="s">
        <v>107</v>
      </c>
      <c r="K11" s="1479" t="s">
        <v>106</v>
      </c>
      <c r="L11" s="1491"/>
    </row>
    <row r="12" spans="1:12" ht="12.75">
      <c r="A12" s="1480"/>
      <c r="B12" s="1481"/>
      <c r="C12" s="1497"/>
      <c r="D12" s="1501"/>
      <c r="E12" s="1485"/>
      <c r="F12" s="1485"/>
      <c r="G12" s="1489"/>
      <c r="H12" s="1485"/>
      <c r="I12" s="1495"/>
      <c r="J12" s="1495"/>
      <c r="K12" s="1481"/>
      <c r="L12" s="1492"/>
    </row>
    <row r="13" spans="1:12" ht="12.75">
      <c r="A13" s="1480"/>
      <c r="B13" s="1481"/>
      <c r="C13" s="1497"/>
      <c r="D13" s="1501"/>
      <c r="E13" s="1485"/>
      <c r="F13" s="1485"/>
      <c r="G13" s="1489"/>
      <c r="H13" s="1485"/>
      <c r="I13" s="1495"/>
      <c r="J13" s="1495"/>
      <c r="K13" s="1481"/>
      <c r="L13" s="1492"/>
    </row>
    <row r="14" spans="1:12" ht="13.5" thickBot="1">
      <c r="A14" s="1482"/>
      <c r="B14" s="1483"/>
      <c r="C14" s="1498"/>
      <c r="D14" s="1502"/>
      <c r="E14" s="1486"/>
      <c r="F14" s="1487"/>
      <c r="G14" s="1490"/>
      <c r="H14" s="1487"/>
      <c r="I14" s="1058"/>
      <c r="J14" s="1058"/>
      <c r="K14" s="1493"/>
      <c r="L14" s="1494"/>
    </row>
    <row r="15" spans="1:12" ht="12.75">
      <c r="A15" s="1499" t="s">
        <v>103</v>
      </c>
      <c r="B15" s="1500"/>
      <c r="C15" s="895">
        <v>0</v>
      </c>
      <c r="D15" s="898">
        <v>4414</v>
      </c>
      <c r="E15" s="903">
        <v>0</v>
      </c>
      <c r="F15" s="904">
        <v>0</v>
      </c>
      <c r="G15" s="905">
        <v>0</v>
      </c>
      <c r="H15" s="904">
        <v>0</v>
      </c>
      <c r="I15" s="904">
        <v>0</v>
      </c>
      <c r="J15" s="904">
        <v>0</v>
      </c>
      <c r="K15" s="1503">
        <f aca="true" t="shared" si="0" ref="K15:K20">SUM(C15:J15)</f>
        <v>4414</v>
      </c>
      <c r="L15" s="1504"/>
    </row>
    <row r="16" spans="1:12" ht="12.75">
      <c r="A16" s="1463" t="s">
        <v>104</v>
      </c>
      <c r="B16" s="1473"/>
      <c r="C16" s="896">
        <v>5047</v>
      </c>
      <c r="D16" s="899">
        <v>0</v>
      </c>
      <c r="E16" s="901">
        <v>93</v>
      </c>
      <c r="F16" s="901">
        <v>373</v>
      </c>
      <c r="G16" s="902">
        <v>400</v>
      </c>
      <c r="H16" s="901">
        <v>3125</v>
      </c>
      <c r="I16" s="901">
        <v>0</v>
      </c>
      <c r="J16" s="901">
        <v>0</v>
      </c>
      <c r="K16" s="1465">
        <f t="shared" si="0"/>
        <v>9038</v>
      </c>
      <c r="L16" s="1466"/>
    </row>
    <row r="17" spans="1:12" ht="12.75">
      <c r="A17" s="1463" t="s">
        <v>646</v>
      </c>
      <c r="B17" s="1473"/>
      <c r="C17" s="896">
        <v>889</v>
      </c>
      <c r="D17" s="899">
        <v>0</v>
      </c>
      <c r="E17" s="901">
        <v>-79</v>
      </c>
      <c r="F17" s="901">
        <v>-459</v>
      </c>
      <c r="G17" s="902">
        <v>0</v>
      </c>
      <c r="H17" s="901">
        <v>-351</v>
      </c>
      <c r="I17" s="901">
        <v>0</v>
      </c>
      <c r="J17" s="901">
        <v>0</v>
      </c>
      <c r="K17" s="1465">
        <f t="shared" si="0"/>
        <v>0</v>
      </c>
      <c r="L17" s="1466"/>
    </row>
    <row r="18" spans="1:12" ht="12.75">
      <c r="A18" s="1463" t="s">
        <v>647</v>
      </c>
      <c r="B18" s="1473"/>
      <c r="C18" s="896">
        <v>0</v>
      </c>
      <c r="D18" s="899">
        <v>0</v>
      </c>
      <c r="E18" s="901">
        <v>0</v>
      </c>
      <c r="F18" s="901">
        <v>0</v>
      </c>
      <c r="G18" s="902">
        <v>0</v>
      </c>
      <c r="H18" s="901">
        <v>0</v>
      </c>
      <c r="I18" s="901">
        <v>0</v>
      </c>
      <c r="J18" s="901">
        <v>0</v>
      </c>
      <c r="K18" s="1465">
        <f t="shared" si="0"/>
        <v>0</v>
      </c>
      <c r="L18" s="1466"/>
    </row>
    <row r="19" spans="1:12" ht="12.75">
      <c r="A19" s="1463" t="s">
        <v>649</v>
      </c>
      <c r="B19" s="1473"/>
      <c r="C19" s="896">
        <v>0</v>
      </c>
      <c r="D19" s="899">
        <v>0</v>
      </c>
      <c r="E19" s="901">
        <v>0</v>
      </c>
      <c r="F19" s="901">
        <v>0</v>
      </c>
      <c r="G19" s="902">
        <v>0</v>
      </c>
      <c r="H19" s="901">
        <v>0</v>
      </c>
      <c r="I19" s="901">
        <v>0</v>
      </c>
      <c r="J19" s="901">
        <v>0</v>
      </c>
      <c r="K19" s="1465">
        <f t="shared" si="0"/>
        <v>0</v>
      </c>
      <c r="L19" s="1466"/>
    </row>
    <row r="20" spans="1:12" ht="12.75">
      <c r="A20" s="1463" t="s">
        <v>648</v>
      </c>
      <c r="B20" s="1464"/>
      <c r="C20" s="896">
        <v>2493</v>
      </c>
      <c r="D20" s="899">
        <v>0</v>
      </c>
      <c r="E20" s="901">
        <v>0</v>
      </c>
      <c r="F20" s="901">
        <v>0</v>
      </c>
      <c r="G20" s="902">
        <v>0</v>
      </c>
      <c r="H20" s="901">
        <v>0</v>
      </c>
      <c r="I20" s="901">
        <v>0</v>
      </c>
      <c r="J20" s="901">
        <v>0</v>
      </c>
      <c r="K20" s="1465">
        <f t="shared" si="0"/>
        <v>2493</v>
      </c>
      <c r="L20" s="1466"/>
    </row>
    <row r="21" spans="1:12" ht="12.75">
      <c r="A21" s="1463"/>
      <c r="B21" s="1473"/>
      <c r="C21" s="893"/>
      <c r="D21" s="868"/>
      <c r="E21" s="901"/>
      <c r="F21" s="901"/>
      <c r="G21" s="902"/>
      <c r="H21" s="901"/>
      <c r="I21" s="901"/>
      <c r="J21" s="901"/>
      <c r="K21" s="1474"/>
      <c r="L21" s="1475"/>
    </row>
    <row r="22" spans="1:12" ht="12.75">
      <c r="A22" s="1463"/>
      <c r="B22" s="1473"/>
      <c r="C22" s="893"/>
      <c r="D22" s="868"/>
      <c r="E22" s="813"/>
      <c r="F22" s="815"/>
      <c r="G22" s="816"/>
      <c r="H22" s="815"/>
      <c r="I22" s="815"/>
      <c r="J22" s="815"/>
      <c r="K22" s="1464"/>
      <c r="L22" s="1476"/>
    </row>
    <row r="23" spans="1:12" ht="12.75">
      <c r="A23" s="1467" t="s">
        <v>697</v>
      </c>
      <c r="B23" s="1468"/>
      <c r="C23" s="897">
        <v>8429</v>
      </c>
      <c r="D23" s="900">
        <v>4414</v>
      </c>
      <c r="E23" s="906">
        <v>14</v>
      </c>
      <c r="F23" s="906">
        <v>-86</v>
      </c>
      <c r="G23" s="907">
        <v>400</v>
      </c>
      <c r="H23" s="906">
        <v>2774</v>
      </c>
      <c r="I23" s="906">
        <v>0</v>
      </c>
      <c r="J23" s="906">
        <v>0</v>
      </c>
      <c r="K23" s="1469">
        <f>SUM(C23:J23)</f>
        <v>15945</v>
      </c>
      <c r="L23" s="1470"/>
    </row>
    <row r="24" spans="1:12" ht="13.5" thickBot="1">
      <c r="A24" s="1471"/>
      <c r="B24" s="1472"/>
      <c r="C24" s="894"/>
      <c r="D24" s="869"/>
      <c r="E24" s="792"/>
      <c r="F24" s="819"/>
      <c r="G24" s="789"/>
      <c r="H24" s="819"/>
      <c r="I24" s="819"/>
      <c r="J24" s="819"/>
      <c r="K24" s="789"/>
      <c r="L24" s="791"/>
    </row>
    <row r="25" spans="1:5" ht="12.75">
      <c r="A25" s="1462"/>
      <c r="B25" s="1462"/>
      <c r="C25" s="867"/>
      <c r="D25" s="867"/>
      <c r="E25" s="820"/>
    </row>
    <row r="26" spans="1:5" ht="12.75">
      <c r="A26" s="1462"/>
      <c r="B26" s="1462"/>
      <c r="C26" s="867"/>
      <c r="D26" s="867"/>
      <c r="E26" s="820"/>
    </row>
  </sheetData>
  <sheetProtection/>
  <mergeCells count="34">
    <mergeCell ref="C11:C14"/>
    <mergeCell ref="A15:B15"/>
    <mergeCell ref="D11:D14"/>
    <mergeCell ref="K15:L15"/>
    <mergeCell ref="J11:J14"/>
    <mergeCell ref="A2:L2"/>
    <mergeCell ref="A5:L7"/>
    <mergeCell ref="A10:L10"/>
    <mergeCell ref="A11:B14"/>
    <mergeCell ref="E11:E14"/>
    <mergeCell ref="F11:F14"/>
    <mergeCell ref="G11:G14"/>
    <mergeCell ref="H11:H14"/>
    <mergeCell ref="K11:L14"/>
    <mergeCell ref="I11:I14"/>
    <mergeCell ref="K22:L22"/>
    <mergeCell ref="A18:B18"/>
    <mergeCell ref="K18:L18"/>
    <mergeCell ref="A19:B19"/>
    <mergeCell ref="K19:L19"/>
    <mergeCell ref="A16:B16"/>
    <mergeCell ref="K16:L16"/>
    <mergeCell ref="A17:B17"/>
    <mergeCell ref="K17:L17"/>
    <mergeCell ref="A26:B26"/>
    <mergeCell ref="A20:B20"/>
    <mergeCell ref="K20:L20"/>
    <mergeCell ref="A23:B23"/>
    <mergeCell ref="K23:L23"/>
    <mergeCell ref="A24:B24"/>
    <mergeCell ref="A25:B25"/>
    <mergeCell ref="A21:B21"/>
    <mergeCell ref="K21:L21"/>
    <mergeCell ref="A22:B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V53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13.125" style="911" customWidth="1"/>
    <col min="2" max="2" width="4.625" style="911" customWidth="1"/>
    <col min="3" max="3" width="6.875" style="911" customWidth="1"/>
    <col min="4" max="4" width="7.25390625" style="911" customWidth="1"/>
    <col min="5" max="5" width="7.00390625" style="911" customWidth="1"/>
    <col min="6" max="7" width="6.375" style="911" customWidth="1"/>
    <col min="8" max="9" width="6.625" style="911" customWidth="1"/>
    <col min="10" max="11" width="7.75390625" style="911" customWidth="1"/>
    <col min="12" max="12" width="7.00390625" style="911" customWidth="1"/>
    <col min="13" max="13" width="6.25390625" style="911" customWidth="1"/>
    <col min="14" max="14" width="7.00390625" style="911" customWidth="1"/>
    <col min="15" max="15" width="6.00390625" style="911" customWidth="1"/>
    <col min="16" max="16" width="6.875" style="911" customWidth="1"/>
    <col min="17" max="17" width="7.375" style="911" customWidth="1"/>
    <col min="18" max="18" width="6.625" style="911" customWidth="1"/>
    <col min="19" max="19" width="7.25390625" style="911" customWidth="1"/>
    <col min="20" max="20" width="6.875" style="911" customWidth="1"/>
    <col min="21" max="21" width="7.375" style="911" customWidth="1"/>
    <col min="22" max="22" width="9.25390625" style="911" customWidth="1"/>
    <col min="23" max="16384" width="9.125" style="911" customWidth="1"/>
  </cols>
  <sheetData>
    <row r="1" spans="20:22" ht="12.75">
      <c r="T1" s="1509" t="s">
        <v>122</v>
      </c>
      <c r="U1" s="1509"/>
      <c r="V1" s="1509"/>
    </row>
    <row r="2" spans="1:22" ht="12.75">
      <c r="A2" s="1510" t="s">
        <v>171</v>
      </c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  <c r="M2" s="1511"/>
      <c r="N2" s="1511"/>
      <c r="O2" s="1511"/>
      <c r="P2" s="1511"/>
      <c r="Q2" s="1511"/>
      <c r="R2" s="1511"/>
      <c r="S2" s="1511"/>
      <c r="T2" s="1511"/>
      <c r="U2" s="1511"/>
      <c r="V2" s="1511"/>
    </row>
    <row r="3" spans="1:22" ht="12.75">
      <c r="A3" s="1505" t="s">
        <v>824</v>
      </c>
      <c r="B3" s="1512" t="s">
        <v>123</v>
      </c>
      <c r="C3" s="1505" t="s">
        <v>124</v>
      </c>
      <c r="D3" s="1505" t="s">
        <v>125</v>
      </c>
      <c r="E3" s="1505"/>
      <c r="F3" s="1505"/>
      <c r="G3" s="1505"/>
      <c r="H3" s="1505"/>
      <c r="I3" s="1505"/>
      <c r="J3" s="1505"/>
      <c r="K3" s="1505"/>
      <c r="L3" s="1505"/>
      <c r="M3" s="1505"/>
      <c r="N3" s="1505"/>
      <c r="O3" s="1505"/>
      <c r="P3" s="1505"/>
      <c r="Q3" s="1505"/>
      <c r="R3" s="1505"/>
      <c r="S3" s="1505"/>
      <c r="T3" s="1505"/>
      <c r="U3" s="1505"/>
      <c r="V3" s="1505" t="s">
        <v>415</v>
      </c>
    </row>
    <row r="4" spans="1:22" ht="11.25" customHeight="1">
      <c r="A4" s="1505"/>
      <c r="B4" s="1512"/>
      <c r="C4" s="1505"/>
      <c r="D4" s="1505" t="s">
        <v>126</v>
      </c>
      <c r="E4" s="1505" t="s">
        <v>127</v>
      </c>
      <c r="F4" s="1505" t="s">
        <v>128</v>
      </c>
      <c r="G4" s="1505" t="s">
        <v>129</v>
      </c>
      <c r="H4" s="1505" t="s">
        <v>130</v>
      </c>
      <c r="I4" s="1505" t="s">
        <v>131</v>
      </c>
      <c r="J4" s="1506" t="s">
        <v>132</v>
      </c>
      <c r="K4" s="1506" t="s">
        <v>133</v>
      </c>
      <c r="L4" s="1506" t="s">
        <v>134</v>
      </c>
      <c r="M4" s="1506" t="s">
        <v>135</v>
      </c>
      <c r="N4" s="1506" t="s">
        <v>136</v>
      </c>
      <c r="O4" s="1506" t="s">
        <v>137</v>
      </c>
      <c r="P4" s="1506" t="s">
        <v>138</v>
      </c>
      <c r="Q4" s="1506" t="s">
        <v>139</v>
      </c>
      <c r="R4" s="1506" t="s">
        <v>140</v>
      </c>
      <c r="S4" s="1506" t="s">
        <v>141</v>
      </c>
      <c r="T4" s="1506" t="s">
        <v>142</v>
      </c>
      <c r="U4" s="1506" t="s">
        <v>143</v>
      </c>
      <c r="V4" s="1505"/>
    </row>
    <row r="5" spans="1:22" ht="3.75" customHeight="1">
      <c r="A5" s="1505"/>
      <c r="B5" s="1512"/>
      <c r="C5" s="1505"/>
      <c r="D5" s="1505"/>
      <c r="E5" s="1505"/>
      <c r="F5" s="1505"/>
      <c r="G5" s="1505"/>
      <c r="H5" s="1505"/>
      <c r="I5" s="1505"/>
      <c r="J5" s="1507"/>
      <c r="K5" s="1507"/>
      <c r="L5" s="1507"/>
      <c r="M5" s="1507"/>
      <c r="N5" s="1507"/>
      <c r="O5" s="1507"/>
      <c r="P5" s="1513"/>
      <c r="Q5" s="1513"/>
      <c r="R5" s="1513"/>
      <c r="S5" s="1513"/>
      <c r="T5" s="1513"/>
      <c r="U5" s="1513"/>
      <c r="V5" s="1505"/>
    </row>
    <row r="6" spans="1:22" ht="5.25" customHeight="1">
      <c r="A6" s="1505"/>
      <c r="B6" s="1512"/>
      <c r="C6" s="1505"/>
      <c r="D6" s="1505"/>
      <c r="E6" s="1505"/>
      <c r="F6" s="1505"/>
      <c r="G6" s="1505"/>
      <c r="H6" s="1505"/>
      <c r="I6" s="1505"/>
      <c r="J6" s="1508"/>
      <c r="K6" s="1508"/>
      <c r="L6" s="1508"/>
      <c r="M6" s="1508"/>
      <c r="N6" s="1508"/>
      <c r="O6" s="1508"/>
      <c r="P6" s="1514"/>
      <c r="Q6" s="1514"/>
      <c r="R6" s="1514"/>
      <c r="S6" s="1514"/>
      <c r="T6" s="1514"/>
      <c r="U6" s="1514"/>
      <c r="V6" s="1505"/>
    </row>
    <row r="7" spans="1:22" ht="10.5" customHeight="1">
      <c r="A7" s="912">
        <v>1</v>
      </c>
      <c r="B7" s="912">
        <v>2</v>
      </c>
      <c r="C7" s="912">
        <v>3</v>
      </c>
      <c r="D7" s="913"/>
      <c r="E7" s="914">
        <v>5</v>
      </c>
      <c r="F7" s="912">
        <v>6</v>
      </c>
      <c r="G7" s="912">
        <v>7</v>
      </c>
      <c r="H7" s="912">
        <v>8</v>
      </c>
      <c r="I7" s="914">
        <v>9</v>
      </c>
      <c r="J7" s="914">
        <v>10</v>
      </c>
      <c r="K7" s="914">
        <v>11</v>
      </c>
      <c r="L7" s="914">
        <v>12</v>
      </c>
      <c r="M7" s="914">
        <v>13</v>
      </c>
      <c r="N7" s="914">
        <v>14</v>
      </c>
      <c r="O7" s="914">
        <v>15</v>
      </c>
      <c r="P7" s="914">
        <v>16</v>
      </c>
      <c r="Q7" s="914">
        <v>17</v>
      </c>
      <c r="R7" s="914">
        <v>18</v>
      </c>
      <c r="S7" s="914">
        <v>19</v>
      </c>
      <c r="T7" s="914">
        <v>20</v>
      </c>
      <c r="U7" s="914">
        <v>21</v>
      </c>
      <c r="V7" s="912" t="s">
        <v>144</v>
      </c>
    </row>
    <row r="8" spans="1:22" ht="12.75">
      <c r="A8" s="915" t="s">
        <v>832</v>
      </c>
      <c r="B8" s="912">
        <v>1</v>
      </c>
      <c r="C8" s="916">
        <v>82648</v>
      </c>
      <c r="D8" s="916">
        <v>82500</v>
      </c>
      <c r="E8" s="916">
        <v>83000</v>
      </c>
      <c r="F8" s="916">
        <v>83000</v>
      </c>
      <c r="G8" s="916">
        <v>83000</v>
      </c>
      <c r="H8" s="916">
        <v>83000</v>
      </c>
      <c r="I8" s="916">
        <v>83000</v>
      </c>
      <c r="J8" s="916">
        <v>83000</v>
      </c>
      <c r="K8" s="916">
        <v>83000</v>
      </c>
      <c r="L8" s="916">
        <v>83000</v>
      </c>
      <c r="M8" s="916">
        <v>83000</v>
      </c>
      <c r="N8" s="916">
        <v>83000</v>
      </c>
      <c r="O8" s="916">
        <v>83000</v>
      </c>
      <c r="P8" s="916">
        <v>83000</v>
      </c>
      <c r="Q8" s="916">
        <v>83000</v>
      </c>
      <c r="R8" s="916">
        <v>83000</v>
      </c>
      <c r="S8" s="916">
        <v>83000</v>
      </c>
      <c r="T8" s="916">
        <v>83000</v>
      </c>
      <c r="U8" s="916">
        <v>83000</v>
      </c>
      <c r="V8" s="916">
        <f>SUM(C8:U8)</f>
        <v>1576148</v>
      </c>
    </row>
    <row r="9" spans="1:22" ht="23.25" customHeight="1">
      <c r="A9" s="915" t="s">
        <v>145</v>
      </c>
      <c r="B9" s="912">
        <v>2</v>
      </c>
      <c r="C9" s="916">
        <v>13415</v>
      </c>
      <c r="D9" s="916">
        <v>25569</v>
      </c>
      <c r="E9" s="916">
        <v>16046</v>
      </c>
      <c r="F9" s="916">
        <v>15000</v>
      </c>
      <c r="G9" s="916">
        <v>15000</v>
      </c>
      <c r="H9" s="916">
        <v>15000</v>
      </c>
      <c r="I9" s="916">
        <v>15000</v>
      </c>
      <c r="J9" s="916">
        <v>15000</v>
      </c>
      <c r="K9" s="916">
        <v>15000</v>
      </c>
      <c r="L9" s="916">
        <v>15000</v>
      </c>
      <c r="M9" s="916">
        <v>15000</v>
      </c>
      <c r="N9" s="916">
        <v>15000</v>
      </c>
      <c r="O9" s="916">
        <v>15000</v>
      </c>
      <c r="P9" s="916">
        <v>15000</v>
      </c>
      <c r="Q9" s="916">
        <v>15000</v>
      </c>
      <c r="R9" s="916">
        <v>15000</v>
      </c>
      <c r="S9" s="916">
        <v>15000</v>
      </c>
      <c r="T9" s="916">
        <v>15000</v>
      </c>
      <c r="U9" s="916">
        <v>15000</v>
      </c>
      <c r="V9" s="916">
        <f>SUM(C9:U9)</f>
        <v>295030</v>
      </c>
    </row>
    <row r="10" spans="1:22" ht="24.75" customHeight="1">
      <c r="A10" s="915" t="s">
        <v>146</v>
      </c>
      <c r="B10" s="912">
        <v>3</v>
      </c>
      <c r="C10" s="916">
        <v>5933</v>
      </c>
      <c r="D10" s="916">
        <v>3400</v>
      </c>
      <c r="E10" s="916">
        <v>4000</v>
      </c>
      <c r="F10" s="916">
        <v>4000</v>
      </c>
      <c r="G10" s="916">
        <v>4000</v>
      </c>
      <c r="H10" s="916">
        <v>4000</v>
      </c>
      <c r="I10" s="916">
        <v>4000</v>
      </c>
      <c r="J10" s="916">
        <v>4000</v>
      </c>
      <c r="K10" s="916">
        <v>4000</v>
      </c>
      <c r="L10" s="916">
        <v>4000</v>
      </c>
      <c r="M10" s="916">
        <v>4000</v>
      </c>
      <c r="N10" s="916">
        <v>4000</v>
      </c>
      <c r="O10" s="916">
        <v>4000</v>
      </c>
      <c r="P10" s="916">
        <v>4000</v>
      </c>
      <c r="Q10" s="916">
        <v>4000</v>
      </c>
      <c r="R10" s="916">
        <v>4000</v>
      </c>
      <c r="S10" s="916">
        <v>4000</v>
      </c>
      <c r="T10" s="916">
        <v>4000</v>
      </c>
      <c r="U10" s="916">
        <v>4000</v>
      </c>
      <c r="V10" s="916">
        <f>SUM(C10:U10)</f>
        <v>77333</v>
      </c>
    </row>
    <row r="11" spans="1:22" ht="48" customHeight="1">
      <c r="A11" s="915" t="s">
        <v>147</v>
      </c>
      <c r="B11" s="912">
        <v>4</v>
      </c>
      <c r="C11" s="916">
        <v>10280</v>
      </c>
      <c r="D11" s="916">
        <v>12181</v>
      </c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  <c r="R11" s="916"/>
      <c r="S11" s="916"/>
      <c r="T11" s="916"/>
      <c r="U11" s="916"/>
      <c r="V11" s="916"/>
    </row>
    <row r="12" spans="1:22" ht="35.25" customHeight="1">
      <c r="A12" s="915" t="s">
        <v>148</v>
      </c>
      <c r="B12" s="912">
        <v>5</v>
      </c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  <c r="P12" s="916"/>
      <c r="Q12" s="916"/>
      <c r="R12" s="916"/>
      <c r="S12" s="916"/>
      <c r="T12" s="916"/>
      <c r="U12" s="916"/>
      <c r="V12" s="916"/>
    </row>
    <row r="13" spans="1:22" ht="22.5">
      <c r="A13" s="915" t="s">
        <v>149</v>
      </c>
      <c r="B13" s="912">
        <v>6</v>
      </c>
      <c r="C13" s="916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6"/>
      <c r="O13" s="916"/>
      <c r="P13" s="916"/>
      <c r="Q13" s="916"/>
      <c r="R13" s="916"/>
      <c r="S13" s="916"/>
      <c r="T13" s="916"/>
      <c r="U13" s="916"/>
      <c r="V13" s="916"/>
    </row>
    <row r="14" spans="1:22" ht="33.75">
      <c r="A14" s="915" t="s">
        <v>150</v>
      </c>
      <c r="B14" s="912">
        <v>7</v>
      </c>
      <c r="C14" s="916"/>
      <c r="D14" s="916"/>
      <c r="E14" s="916"/>
      <c r="F14" s="916"/>
      <c r="G14" s="916"/>
      <c r="H14" s="916"/>
      <c r="I14" s="916"/>
      <c r="J14" s="916"/>
      <c r="K14" s="916"/>
      <c r="L14" s="916"/>
      <c r="M14" s="916"/>
      <c r="N14" s="916"/>
      <c r="O14" s="916"/>
      <c r="P14" s="916"/>
      <c r="Q14" s="916"/>
      <c r="R14" s="916"/>
      <c r="S14" s="916"/>
      <c r="T14" s="916"/>
      <c r="U14" s="916"/>
      <c r="V14" s="916"/>
    </row>
    <row r="15" spans="1:22" ht="21">
      <c r="A15" s="917" t="s">
        <v>151</v>
      </c>
      <c r="B15" s="912">
        <v>8</v>
      </c>
      <c r="C15" s="918">
        <f aca="true" t="shared" si="0" ref="C15:V15">SUM(C8:C14)</f>
        <v>112276</v>
      </c>
      <c r="D15" s="918">
        <f t="shared" si="0"/>
        <v>123650</v>
      </c>
      <c r="E15" s="918">
        <f t="shared" si="0"/>
        <v>103046</v>
      </c>
      <c r="F15" s="918">
        <f t="shared" si="0"/>
        <v>102000</v>
      </c>
      <c r="G15" s="918">
        <f t="shared" si="0"/>
        <v>102000</v>
      </c>
      <c r="H15" s="918">
        <f t="shared" si="0"/>
        <v>102000</v>
      </c>
      <c r="I15" s="918">
        <f t="shared" si="0"/>
        <v>102000</v>
      </c>
      <c r="J15" s="918">
        <f t="shared" si="0"/>
        <v>102000</v>
      </c>
      <c r="K15" s="918">
        <f t="shared" si="0"/>
        <v>102000</v>
      </c>
      <c r="L15" s="918">
        <f t="shared" si="0"/>
        <v>102000</v>
      </c>
      <c r="M15" s="918">
        <f t="shared" si="0"/>
        <v>102000</v>
      </c>
      <c r="N15" s="918">
        <f t="shared" si="0"/>
        <v>102000</v>
      </c>
      <c r="O15" s="918">
        <f t="shared" si="0"/>
        <v>102000</v>
      </c>
      <c r="P15" s="918">
        <f t="shared" si="0"/>
        <v>102000</v>
      </c>
      <c r="Q15" s="918">
        <f t="shared" si="0"/>
        <v>102000</v>
      </c>
      <c r="R15" s="918">
        <f t="shared" si="0"/>
        <v>102000</v>
      </c>
      <c r="S15" s="918">
        <f t="shared" si="0"/>
        <v>102000</v>
      </c>
      <c r="T15" s="918">
        <f t="shared" si="0"/>
        <v>102000</v>
      </c>
      <c r="U15" s="918">
        <f t="shared" si="0"/>
        <v>102000</v>
      </c>
      <c r="V15" s="918">
        <f t="shared" si="0"/>
        <v>1948511</v>
      </c>
    </row>
    <row r="16" spans="1:22" ht="21">
      <c r="A16" s="917" t="s">
        <v>152</v>
      </c>
      <c r="B16" s="912">
        <v>9</v>
      </c>
      <c r="C16" s="916">
        <f aca="true" t="shared" si="1" ref="C16:V16">C15*50/100</f>
        <v>56138</v>
      </c>
      <c r="D16" s="916">
        <f t="shared" si="1"/>
        <v>61825</v>
      </c>
      <c r="E16" s="916">
        <f t="shared" si="1"/>
        <v>51523</v>
      </c>
      <c r="F16" s="916">
        <f t="shared" si="1"/>
        <v>51000</v>
      </c>
      <c r="G16" s="916">
        <f t="shared" si="1"/>
        <v>51000</v>
      </c>
      <c r="H16" s="916">
        <f t="shared" si="1"/>
        <v>51000</v>
      </c>
      <c r="I16" s="916">
        <f t="shared" si="1"/>
        <v>51000</v>
      </c>
      <c r="J16" s="916">
        <f t="shared" si="1"/>
        <v>51000</v>
      </c>
      <c r="K16" s="916">
        <f t="shared" si="1"/>
        <v>51000</v>
      </c>
      <c r="L16" s="916">
        <f t="shared" si="1"/>
        <v>51000</v>
      </c>
      <c r="M16" s="916">
        <f t="shared" si="1"/>
        <v>51000</v>
      </c>
      <c r="N16" s="916">
        <f t="shared" si="1"/>
        <v>51000</v>
      </c>
      <c r="O16" s="916">
        <f t="shared" si="1"/>
        <v>51000</v>
      </c>
      <c r="P16" s="916">
        <f t="shared" si="1"/>
        <v>51000</v>
      </c>
      <c r="Q16" s="916">
        <f t="shared" si="1"/>
        <v>51000</v>
      </c>
      <c r="R16" s="916">
        <f t="shared" si="1"/>
        <v>51000</v>
      </c>
      <c r="S16" s="916">
        <f t="shared" si="1"/>
        <v>51000</v>
      </c>
      <c r="T16" s="916">
        <f t="shared" si="1"/>
        <v>51000</v>
      </c>
      <c r="U16" s="916">
        <f t="shared" si="1"/>
        <v>51000</v>
      </c>
      <c r="V16" s="916">
        <f t="shared" si="1"/>
        <v>974255.5</v>
      </c>
    </row>
    <row r="17" spans="1:22" ht="45.75" customHeight="1">
      <c r="A17" s="917" t="s">
        <v>153</v>
      </c>
      <c r="B17" s="919">
        <v>10</v>
      </c>
      <c r="C17" s="916">
        <v>27036</v>
      </c>
      <c r="D17" s="916">
        <v>19630</v>
      </c>
      <c r="E17" s="916">
        <v>19483</v>
      </c>
      <c r="F17" s="916">
        <v>16710</v>
      </c>
      <c r="G17" s="916">
        <v>8410</v>
      </c>
      <c r="H17" s="916">
        <v>8338</v>
      </c>
      <c r="I17" s="916">
        <v>8338</v>
      </c>
      <c r="J17" s="916">
        <v>8001</v>
      </c>
      <c r="K17" s="916">
        <v>6990</v>
      </c>
      <c r="L17" s="916">
        <v>7110</v>
      </c>
      <c r="M17" s="916">
        <v>2670</v>
      </c>
      <c r="N17" s="916">
        <v>2670</v>
      </c>
      <c r="O17" s="916">
        <v>2670</v>
      </c>
      <c r="P17" s="916">
        <v>2670</v>
      </c>
      <c r="Q17" s="916">
        <v>2670</v>
      </c>
      <c r="R17" s="916">
        <v>2670</v>
      </c>
      <c r="S17" s="916">
        <v>2670</v>
      </c>
      <c r="T17" s="916">
        <v>810</v>
      </c>
      <c r="U17" s="916">
        <v>0</v>
      </c>
      <c r="V17" s="916">
        <f>SUM(C17:U17)</f>
        <v>149546</v>
      </c>
    </row>
    <row r="18" spans="1:22" ht="35.25" customHeight="1">
      <c r="A18" s="915" t="s">
        <v>154</v>
      </c>
      <c r="B18" s="912">
        <v>11</v>
      </c>
      <c r="C18" s="916">
        <v>27036</v>
      </c>
      <c r="D18" s="916">
        <v>19630</v>
      </c>
      <c r="E18" s="916">
        <v>19483</v>
      </c>
      <c r="F18" s="916">
        <v>16710</v>
      </c>
      <c r="G18" s="916">
        <v>8410</v>
      </c>
      <c r="H18" s="916">
        <v>8338</v>
      </c>
      <c r="I18" s="916">
        <v>8338</v>
      </c>
      <c r="J18" s="916">
        <v>8001</v>
      </c>
      <c r="K18" s="916">
        <v>6990</v>
      </c>
      <c r="L18" s="916">
        <v>7110</v>
      </c>
      <c r="M18" s="916">
        <v>2670</v>
      </c>
      <c r="N18" s="916">
        <v>2670</v>
      </c>
      <c r="O18" s="916">
        <v>2670</v>
      </c>
      <c r="P18" s="916">
        <v>2670</v>
      </c>
      <c r="Q18" s="916">
        <v>2670</v>
      </c>
      <c r="R18" s="916">
        <v>2670</v>
      </c>
      <c r="S18" s="916">
        <v>2670</v>
      </c>
      <c r="T18" s="916">
        <v>810</v>
      </c>
      <c r="U18" s="916">
        <v>0</v>
      </c>
      <c r="V18" s="916">
        <v>402315</v>
      </c>
    </row>
    <row r="19" spans="1:22" ht="38.25" customHeight="1">
      <c r="A19" s="915" t="s">
        <v>155</v>
      </c>
      <c r="B19" s="912">
        <v>12</v>
      </c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</row>
    <row r="20" spans="1:22" ht="38.25" customHeight="1">
      <c r="A20" s="915" t="s">
        <v>156</v>
      </c>
      <c r="B20" s="912">
        <v>13</v>
      </c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</row>
    <row r="21" spans="1:22" ht="12.75">
      <c r="A21" s="915" t="s">
        <v>157</v>
      </c>
      <c r="B21" s="912">
        <v>14</v>
      </c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</row>
    <row r="22" spans="1:22" ht="18" customHeight="1">
      <c r="A22" s="915" t="s">
        <v>158</v>
      </c>
      <c r="B22" s="912">
        <v>15</v>
      </c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</row>
    <row r="23" spans="1:22" ht="15.75" customHeight="1">
      <c r="A23" s="915" t="s">
        <v>159</v>
      </c>
      <c r="B23" s="912">
        <v>16</v>
      </c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</row>
    <row r="24" spans="1:22" ht="36.75" customHeight="1">
      <c r="A24" s="915" t="s">
        <v>160</v>
      </c>
      <c r="B24" s="912">
        <v>17</v>
      </c>
      <c r="C24" s="916"/>
      <c r="D24" s="916"/>
      <c r="E24" s="916">
        <v>3500</v>
      </c>
      <c r="F24" s="916"/>
      <c r="G24" s="916"/>
      <c r="H24" s="916"/>
      <c r="I24" s="916"/>
      <c r="J24" s="916"/>
      <c r="K24" s="916"/>
      <c r="L24" s="916"/>
      <c r="M24" s="916"/>
      <c r="N24" s="916"/>
      <c r="O24" s="916"/>
      <c r="P24" s="916"/>
      <c r="Q24" s="916"/>
      <c r="R24" s="916"/>
      <c r="S24" s="916"/>
      <c r="T24" s="916"/>
      <c r="U24" s="916"/>
      <c r="V24" s="916"/>
    </row>
    <row r="25" spans="1:22" ht="42.75" customHeight="1">
      <c r="A25" s="917" t="s">
        <v>161</v>
      </c>
      <c r="B25" s="919">
        <v>18</v>
      </c>
      <c r="C25" s="916"/>
      <c r="D25" s="916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16"/>
      <c r="P25" s="916"/>
      <c r="Q25" s="916"/>
      <c r="R25" s="916"/>
      <c r="S25" s="916"/>
      <c r="T25" s="916"/>
      <c r="U25" s="916"/>
      <c r="V25" s="916"/>
    </row>
    <row r="26" spans="1:22" ht="35.25" customHeight="1">
      <c r="A26" s="915" t="s">
        <v>162</v>
      </c>
      <c r="B26" s="912">
        <v>19</v>
      </c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</row>
    <row r="27" spans="1:22" ht="33.75">
      <c r="A27" s="915" t="s">
        <v>163</v>
      </c>
      <c r="B27" s="912">
        <v>20</v>
      </c>
      <c r="C27" s="916"/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916"/>
      <c r="O27" s="916"/>
      <c r="P27" s="916"/>
      <c r="Q27" s="916"/>
      <c r="R27" s="916"/>
      <c r="S27" s="916"/>
      <c r="T27" s="916"/>
      <c r="U27" s="916"/>
      <c r="V27" s="916"/>
    </row>
    <row r="28" spans="1:22" ht="39" customHeight="1">
      <c r="A28" s="915" t="s">
        <v>156</v>
      </c>
      <c r="B28" s="912">
        <v>21</v>
      </c>
      <c r="C28" s="916"/>
      <c r="D28" s="916"/>
      <c r="E28" s="916"/>
      <c r="F28" s="916"/>
      <c r="G28" s="916"/>
      <c r="H28" s="916"/>
      <c r="I28" s="916"/>
      <c r="J28" s="916"/>
      <c r="K28" s="916"/>
      <c r="L28" s="916"/>
      <c r="M28" s="916"/>
      <c r="N28" s="916"/>
      <c r="O28" s="916"/>
      <c r="P28" s="916"/>
      <c r="Q28" s="916"/>
      <c r="R28" s="916"/>
      <c r="S28" s="916"/>
      <c r="T28" s="916"/>
      <c r="U28" s="916"/>
      <c r="V28" s="916"/>
    </row>
    <row r="29" spans="1:22" ht="2.25" customHeight="1">
      <c r="A29" s="915"/>
      <c r="B29" s="912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916"/>
      <c r="T29" s="916"/>
      <c r="U29" s="916"/>
      <c r="V29" s="916"/>
    </row>
    <row r="30" spans="1:22" ht="19.5" customHeight="1">
      <c r="A30" s="915" t="s">
        <v>157</v>
      </c>
      <c r="B30" s="912">
        <v>22</v>
      </c>
      <c r="C30" s="916"/>
      <c r="D30" s="916"/>
      <c r="E30" s="916"/>
      <c r="F30" s="916"/>
      <c r="G30" s="916"/>
      <c r="H30" s="916"/>
      <c r="I30" s="916"/>
      <c r="J30" s="916"/>
      <c r="K30" s="916"/>
      <c r="L30" s="916"/>
      <c r="M30" s="916"/>
      <c r="N30" s="916"/>
      <c r="O30" s="916"/>
      <c r="P30" s="916"/>
      <c r="Q30" s="916"/>
      <c r="R30" s="916"/>
      <c r="S30" s="916"/>
      <c r="T30" s="916"/>
      <c r="U30" s="916"/>
      <c r="V30" s="916"/>
    </row>
    <row r="31" spans="1:22" ht="11.25" customHeight="1">
      <c r="A31" s="915" t="s">
        <v>158</v>
      </c>
      <c r="B31" s="912">
        <v>23</v>
      </c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</row>
    <row r="32" spans="1:22" ht="10.5" customHeight="1">
      <c r="A32" s="915" t="s">
        <v>159</v>
      </c>
      <c r="B32" s="912">
        <v>24</v>
      </c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</row>
    <row r="33" spans="1:22" ht="21.75" customHeight="1">
      <c r="A33" s="915" t="s">
        <v>164</v>
      </c>
      <c r="B33" s="912">
        <v>25</v>
      </c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</row>
    <row r="34" spans="1:22" ht="21" customHeight="1">
      <c r="A34" s="917" t="s">
        <v>165</v>
      </c>
      <c r="B34" s="919">
        <v>26</v>
      </c>
      <c r="C34" s="916">
        <f>C17+C25</f>
        <v>27036</v>
      </c>
      <c r="D34" s="916">
        <f aca="true" t="shared" si="2" ref="D34:V34">D17+D25</f>
        <v>19630</v>
      </c>
      <c r="E34" s="916">
        <f t="shared" si="2"/>
        <v>19483</v>
      </c>
      <c r="F34" s="916">
        <f t="shared" si="2"/>
        <v>16710</v>
      </c>
      <c r="G34" s="916">
        <f t="shared" si="2"/>
        <v>8410</v>
      </c>
      <c r="H34" s="916">
        <f t="shared" si="2"/>
        <v>8338</v>
      </c>
      <c r="I34" s="916">
        <f t="shared" si="2"/>
        <v>8338</v>
      </c>
      <c r="J34" s="916">
        <f t="shared" si="2"/>
        <v>8001</v>
      </c>
      <c r="K34" s="916">
        <f t="shared" si="2"/>
        <v>6990</v>
      </c>
      <c r="L34" s="916">
        <f t="shared" si="2"/>
        <v>7110</v>
      </c>
      <c r="M34" s="916">
        <f t="shared" si="2"/>
        <v>2670</v>
      </c>
      <c r="N34" s="916">
        <f t="shared" si="2"/>
        <v>2670</v>
      </c>
      <c r="O34" s="916">
        <f t="shared" si="2"/>
        <v>2670</v>
      </c>
      <c r="P34" s="916">
        <f t="shared" si="2"/>
        <v>2670</v>
      </c>
      <c r="Q34" s="916">
        <f t="shared" si="2"/>
        <v>2670</v>
      </c>
      <c r="R34" s="916">
        <f t="shared" si="2"/>
        <v>2670</v>
      </c>
      <c r="S34" s="916">
        <f t="shared" si="2"/>
        <v>2670</v>
      </c>
      <c r="T34" s="916">
        <f t="shared" si="2"/>
        <v>810</v>
      </c>
      <c r="U34" s="916">
        <f t="shared" si="2"/>
        <v>0</v>
      </c>
      <c r="V34" s="916">
        <f t="shared" si="2"/>
        <v>149546</v>
      </c>
    </row>
    <row r="35" spans="1:22" ht="31.5" customHeight="1">
      <c r="A35" s="917" t="s">
        <v>166</v>
      </c>
      <c r="B35" s="919">
        <v>27</v>
      </c>
      <c r="C35" s="916">
        <f aca="true" t="shared" si="3" ref="C35:V35">C16-C34</f>
        <v>29102</v>
      </c>
      <c r="D35" s="916">
        <f t="shared" si="3"/>
        <v>42195</v>
      </c>
      <c r="E35" s="916">
        <f t="shared" si="3"/>
        <v>32040</v>
      </c>
      <c r="F35" s="916">
        <f t="shared" si="3"/>
        <v>34290</v>
      </c>
      <c r="G35" s="916">
        <f t="shared" si="3"/>
        <v>42590</v>
      </c>
      <c r="H35" s="916">
        <f t="shared" si="3"/>
        <v>42662</v>
      </c>
      <c r="I35" s="916">
        <f t="shared" si="3"/>
        <v>42662</v>
      </c>
      <c r="J35" s="916">
        <f t="shared" si="3"/>
        <v>42999</v>
      </c>
      <c r="K35" s="916">
        <f t="shared" si="3"/>
        <v>44010</v>
      </c>
      <c r="L35" s="916">
        <f t="shared" si="3"/>
        <v>43890</v>
      </c>
      <c r="M35" s="916">
        <f t="shared" si="3"/>
        <v>48330</v>
      </c>
      <c r="N35" s="916">
        <f t="shared" si="3"/>
        <v>48330</v>
      </c>
      <c r="O35" s="916">
        <f t="shared" si="3"/>
        <v>48330</v>
      </c>
      <c r="P35" s="916">
        <f t="shared" si="3"/>
        <v>48330</v>
      </c>
      <c r="Q35" s="916">
        <f t="shared" si="3"/>
        <v>48330</v>
      </c>
      <c r="R35" s="916">
        <f t="shared" si="3"/>
        <v>48330</v>
      </c>
      <c r="S35" s="916">
        <f t="shared" si="3"/>
        <v>48330</v>
      </c>
      <c r="T35" s="916">
        <f t="shared" si="3"/>
        <v>50190</v>
      </c>
      <c r="U35" s="916">
        <f t="shared" si="3"/>
        <v>51000</v>
      </c>
      <c r="V35" s="916">
        <f t="shared" si="3"/>
        <v>824709.5</v>
      </c>
    </row>
    <row r="36" spans="3:22" ht="12.75">
      <c r="C36" s="920"/>
      <c r="D36" s="920"/>
      <c r="E36" s="920"/>
      <c r="F36" s="920"/>
      <c r="G36" s="920"/>
      <c r="H36" s="920"/>
      <c r="I36" s="920"/>
      <c r="J36" s="920"/>
      <c r="K36" s="920"/>
      <c r="L36" s="920"/>
      <c r="M36" s="920"/>
      <c r="N36" s="920"/>
      <c r="O36" s="920"/>
      <c r="P36" s="920"/>
      <c r="Q36" s="920"/>
      <c r="R36" s="920"/>
      <c r="S36" s="920"/>
      <c r="T36" s="920"/>
      <c r="U36" s="920"/>
      <c r="V36" s="920"/>
    </row>
    <row r="37" spans="1:22" ht="12.75">
      <c r="A37" s="921" t="s">
        <v>167</v>
      </c>
      <c r="B37" s="920"/>
      <c r="C37" s="920"/>
      <c r="D37" s="920"/>
      <c r="E37" s="920"/>
      <c r="F37" s="920"/>
      <c r="G37" s="920"/>
      <c r="H37" s="920"/>
      <c r="I37" s="920"/>
      <c r="J37" s="920"/>
      <c r="K37" s="920"/>
      <c r="L37" s="920"/>
      <c r="M37" s="920"/>
      <c r="N37" s="920"/>
      <c r="O37" s="920"/>
      <c r="P37" s="920"/>
      <c r="Q37" s="920"/>
      <c r="R37" s="920"/>
      <c r="S37" s="920"/>
      <c r="T37" s="920"/>
      <c r="U37" s="920"/>
      <c r="V37" s="920"/>
    </row>
    <row r="38" spans="1:22" ht="12.75">
      <c r="A38" s="921" t="s">
        <v>168</v>
      </c>
      <c r="B38" s="920"/>
      <c r="C38" s="920"/>
      <c r="D38" s="920"/>
      <c r="E38" s="920"/>
      <c r="F38" s="920"/>
      <c r="G38" s="920"/>
      <c r="H38" s="920"/>
      <c r="I38" s="920"/>
      <c r="J38" s="920"/>
      <c r="K38" s="920"/>
      <c r="L38" s="920"/>
      <c r="M38" s="920"/>
      <c r="N38" s="920"/>
      <c r="O38" s="920"/>
      <c r="P38" s="920"/>
      <c r="Q38" s="920"/>
      <c r="R38" s="920"/>
      <c r="S38" s="920"/>
      <c r="T38" s="920"/>
      <c r="U38" s="920"/>
      <c r="V38" s="920"/>
    </row>
    <row r="39" spans="1:22" ht="12.75">
      <c r="A39" s="921" t="s">
        <v>169</v>
      </c>
      <c r="B39" s="920"/>
      <c r="C39" s="920"/>
      <c r="D39" s="920"/>
      <c r="E39" s="920"/>
      <c r="F39" s="920"/>
      <c r="G39" s="920"/>
      <c r="H39" s="920"/>
      <c r="I39" s="920"/>
      <c r="J39" s="920"/>
      <c r="K39" s="920"/>
      <c r="L39" s="920"/>
      <c r="M39" s="920"/>
      <c r="N39" s="920"/>
      <c r="O39" s="920"/>
      <c r="P39" s="920"/>
      <c r="Q39" s="920"/>
      <c r="R39" s="920"/>
      <c r="S39" s="920"/>
      <c r="T39" s="920"/>
      <c r="U39" s="920"/>
      <c r="V39" s="920"/>
    </row>
    <row r="40" spans="1:22" ht="12.75">
      <c r="A40" s="920" t="s">
        <v>170</v>
      </c>
      <c r="B40" s="920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</row>
    <row r="41" spans="3:22" ht="12.75">
      <c r="C41" s="920"/>
      <c r="D41" s="920"/>
      <c r="E41" s="920"/>
      <c r="F41" s="920"/>
      <c r="G41" s="920"/>
      <c r="H41" s="920"/>
      <c r="I41" s="920"/>
      <c r="J41" s="920"/>
      <c r="K41" s="920"/>
      <c r="L41" s="920"/>
      <c r="M41" s="920"/>
      <c r="N41" s="920"/>
      <c r="O41" s="920"/>
      <c r="P41" s="920"/>
      <c r="Q41" s="920"/>
      <c r="R41" s="920"/>
      <c r="S41" s="920"/>
      <c r="T41" s="920"/>
      <c r="U41" s="920"/>
      <c r="V41" s="920"/>
    </row>
    <row r="42" spans="3:22" ht="12.75">
      <c r="C42" s="920"/>
      <c r="D42" s="920"/>
      <c r="E42" s="920"/>
      <c r="F42" s="920"/>
      <c r="G42" s="920"/>
      <c r="H42" s="920"/>
      <c r="I42" s="920"/>
      <c r="J42" s="920"/>
      <c r="K42" s="920"/>
      <c r="L42" s="920"/>
      <c r="M42" s="920"/>
      <c r="N42" s="920"/>
      <c r="O42" s="920"/>
      <c r="P42" s="920"/>
      <c r="Q42" s="920"/>
      <c r="R42" s="920"/>
      <c r="S42" s="920"/>
      <c r="T42" s="920"/>
      <c r="U42" s="920"/>
      <c r="V42" s="920"/>
    </row>
    <row r="43" spans="3:22" ht="12.75">
      <c r="C43" s="920"/>
      <c r="D43" s="920"/>
      <c r="E43" s="920"/>
      <c r="F43" s="920"/>
      <c r="G43" s="920"/>
      <c r="H43" s="920"/>
      <c r="I43" s="920"/>
      <c r="J43" s="920"/>
      <c r="K43" s="920"/>
      <c r="L43" s="920"/>
      <c r="M43" s="920"/>
      <c r="N43" s="920"/>
      <c r="O43" s="920"/>
      <c r="P43" s="920"/>
      <c r="Q43" s="920"/>
      <c r="R43" s="920"/>
      <c r="S43" s="920"/>
      <c r="T43" s="920"/>
      <c r="U43" s="920"/>
      <c r="V43" s="920"/>
    </row>
    <row r="44" spans="3:22" ht="12.75">
      <c r="C44" s="920"/>
      <c r="D44" s="920"/>
      <c r="E44" s="920"/>
      <c r="F44" s="920"/>
      <c r="G44" s="920"/>
      <c r="H44" s="920"/>
      <c r="I44" s="920"/>
      <c r="J44" s="920"/>
      <c r="K44" s="920"/>
      <c r="L44" s="920"/>
      <c r="M44" s="920"/>
      <c r="N44" s="920"/>
      <c r="O44" s="920"/>
      <c r="P44" s="920"/>
      <c r="Q44" s="920"/>
      <c r="R44" s="920"/>
      <c r="S44" s="920"/>
      <c r="T44" s="920"/>
      <c r="U44" s="920"/>
      <c r="V44" s="920"/>
    </row>
    <row r="45" spans="3:22" ht="12.75">
      <c r="C45" s="920"/>
      <c r="D45" s="920"/>
      <c r="E45" s="920"/>
      <c r="F45" s="920"/>
      <c r="G45" s="920"/>
      <c r="H45" s="920"/>
      <c r="I45" s="920"/>
      <c r="J45" s="920"/>
      <c r="K45" s="920"/>
      <c r="L45" s="920"/>
      <c r="M45" s="920"/>
      <c r="N45" s="920"/>
      <c r="O45" s="920"/>
      <c r="P45" s="920"/>
      <c r="Q45" s="920"/>
      <c r="R45" s="920"/>
      <c r="S45" s="920"/>
      <c r="T45" s="920"/>
      <c r="U45" s="920"/>
      <c r="V45" s="920"/>
    </row>
    <row r="46" spans="3:22" ht="12.75"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0"/>
      <c r="V46" s="920"/>
    </row>
    <row r="47" spans="3:22" ht="12.75">
      <c r="C47" s="920"/>
      <c r="D47" s="920"/>
      <c r="E47" s="920"/>
      <c r="F47" s="920"/>
      <c r="G47" s="920"/>
      <c r="H47" s="920"/>
      <c r="I47" s="920"/>
      <c r="J47" s="920"/>
      <c r="K47" s="920"/>
      <c r="L47" s="920"/>
      <c r="M47" s="920"/>
      <c r="N47" s="920"/>
      <c r="O47" s="920"/>
      <c r="P47" s="920"/>
      <c r="Q47" s="920"/>
      <c r="R47" s="920"/>
      <c r="S47" s="920"/>
      <c r="T47" s="920"/>
      <c r="U47" s="920"/>
      <c r="V47" s="920"/>
    </row>
    <row r="48" spans="3:22" ht="12.75">
      <c r="C48" s="920"/>
      <c r="D48" s="920"/>
      <c r="E48" s="920"/>
      <c r="F48" s="920"/>
      <c r="G48" s="920"/>
      <c r="H48" s="920"/>
      <c r="I48" s="920"/>
      <c r="J48" s="920"/>
      <c r="K48" s="920"/>
      <c r="L48" s="920"/>
      <c r="M48" s="920"/>
      <c r="N48" s="920"/>
      <c r="O48" s="920"/>
      <c r="P48" s="920"/>
      <c r="Q48" s="920"/>
      <c r="R48" s="920"/>
      <c r="S48" s="920"/>
      <c r="T48" s="920"/>
      <c r="U48" s="920"/>
      <c r="V48" s="920"/>
    </row>
    <row r="49" spans="3:22" ht="12.75"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0"/>
      <c r="V49" s="920"/>
    </row>
    <row r="50" spans="3:22" ht="12.75">
      <c r="C50" s="920"/>
      <c r="D50" s="920"/>
      <c r="E50" s="920"/>
      <c r="F50" s="920"/>
      <c r="G50" s="920"/>
      <c r="H50" s="920"/>
      <c r="I50" s="920"/>
      <c r="J50" s="920"/>
      <c r="K50" s="920"/>
      <c r="L50" s="920"/>
      <c r="M50" s="920"/>
      <c r="N50" s="920"/>
      <c r="O50" s="920"/>
      <c r="P50" s="920"/>
      <c r="Q50" s="920"/>
      <c r="R50" s="920"/>
      <c r="S50" s="920"/>
      <c r="T50" s="920"/>
      <c r="U50" s="920"/>
      <c r="V50" s="920"/>
    </row>
    <row r="51" spans="3:22" ht="12.75">
      <c r="C51" s="920"/>
      <c r="D51" s="920"/>
      <c r="E51" s="920"/>
      <c r="F51" s="920"/>
      <c r="G51" s="920"/>
      <c r="H51" s="920"/>
      <c r="I51" s="920"/>
      <c r="J51" s="920"/>
      <c r="K51" s="920"/>
      <c r="L51" s="920"/>
      <c r="M51" s="920"/>
      <c r="N51" s="920"/>
      <c r="O51" s="920"/>
      <c r="P51" s="920"/>
      <c r="Q51" s="920"/>
      <c r="R51" s="920"/>
      <c r="S51" s="920"/>
      <c r="T51" s="920"/>
      <c r="U51" s="920"/>
      <c r="V51" s="920"/>
    </row>
    <row r="52" spans="3:22" ht="12.75"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0"/>
      <c r="V52" s="920"/>
    </row>
    <row r="53" spans="3:22" ht="12.75">
      <c r="C53" s="920"/>
      <c r="D53" s="920"/>
      <c r="E53" s="920"/>
      <c r="F53" s="920"/>
      <c r="G53" s="920"/>
      <c r="H53" s="920"/>
      <c r="I53" s="920"/>
      <c r="J53" s="920"/>
      <c r="K53" s="920"/>
      <c r="L53" s="920"/>
      <c r="M53" s="920"/>
      <c r="N53" s="920"/>
      <c r="O53" s="920"/>
      <c r="P53" s="920"/>
      <c r="Q53" s="920"/>
      <c r="R53" s="920"/>
      <c r="S53" s="920"/>
      <c r="T53" s="920"/>
      <c r="U53" s="920"/>
      <c r="V53" s="920"/>
    </row>
  </sheetData>
  <sheetProtection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T1:V1"/>
    <mergeCell ref="A2:V2"/>
    <mergeCell ref="A3:A6"/>
    <mergeCell ref="B3:B6"/>
    <mergeCell ref="C3:C6"/>
    <mergeCell ref="D3:U3"/>
    <mergeCell ref="V3:V6"/>
    <mergeCell ref="D4:D6"/>
    <mergeCell ref="G4:G6"/>
    <mergeCell ref="H4:H6"/>
    <mergeCell ref="E4:E6"/>
    <mergeCell ref="F4:F6"/>
    <mergeCell ref="K4:K6"/>
    <mergeCell ref="L4:L6"/>
    <mergeCell ref="I4:I6"/>
    <mergeCell ref="J4:J6"/>
  </mergeCells>
  <printOptions/>
  <pageMargins left="0.75" right="0.75" top="0.4" bottom="0.39" header="0.5" footer="0.5"/>
  <pageSetup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2"/>
  <sheetViews>
    <sheetView zoomScalePageLayoutView="0" workbookViewId="0" topLeftCell="A1">
      <selection activeCell="A2" sqref="A2:I4"/>
    </sheetView>
  </sheetViews>
  <sheetFormatPr defaultColWidth="9.00390625" defaultRowHeight="12.75"/>
  <cols>
    <col min="1" max="1" width="5.625" style="0" customWidth="1"/>
    <col min="5" max="5" width="13.625" style="0" customWidth="1"/>
  </cols>
  <sheetData>
    <row r="1" spans="1:9" ht="15">
      <c r="A1" s="980" t="s">
        <v>772</v>
      </c>
      <c r="B1" s="980"/>
      <c r="C1" s="980"/>
      <c r="D1" s="980"/>
      <c r="E1" s="980"/>
      <c r="F1" s="980"/>
      <c r="G1" s="980"/>
      <c r="H1" s="980"/>
      <c r="I1" s="980"/>
    </row>
    <row r="2" spans="1:9" ht="12.75">
      <c r="A2" s="1477" t="s">
        <v>210</v>
      </c>
      <c r="B2" s="1477"/>
      <c r="C2" s="1477"/>
      <c r="D2" s="1477"/>
      <c r="E2" s="1477"/>
      <c r="F2" s="1477"/>
      <c r="G2" s="1477"/>
      <c r="H2" s="1477"/>
      <c r="I2" s="1477"/>
    </row>
    <row r="3" spans="1:9" ht="12.75">
      <c r="A3" s="1477"/>
      <c r="B3" s="1477"/>
      <c r="C3" s="1477"/>
      <c r="D3" s="1477"/>
      <c r="E3" s="1477"/>
      <c r="F3" s="1477"/>
      <c r="G3" s="1477"/>
      <c r="H3" s="1477"/>
      <c r="I3" s="1477"/>
    </row>
    <row r="4" spans="1:9" ht="16.5" customHeight="1" thickBot="1">
      <c r="A4" s="1477"/>
      <c r="B4" s="1477"/>
      <c r="C4" s="1477"/>
      <c r="D4" s="1477"/>
      <c r="E4" s="1477"/>
      <c r="F4" s="1477"/>
      <c r="G4" s="1477"/>
      <c r="H4" s="1477"/>
      <c r="I4" s="1477"/>
    </row>
    <row r="5" spans="1:9" ht="12.75">
      <c r="A5" s="1478" t="s">
        <v>668</v>
      </c>
      <c r="B5" s="1530" t="s">
        <v>824</v>
      </c>
      <c r="C5" s="1530"/>
      <c r="D5" s="1530"/>
      <c r="E5" s="1530"/>
      <c r="F5" s="1532" t="s">
        <v>202</v>
      </c>
      <c r="G5" s="1532"/>
      <c r="H5" s="1534" t="s">
        <v>203</v>
      </c>
      <c r="I5" s="1535"/>
    </row>
    <row r="6" spans="1:9" ht="13.5" thickBot="1">
      <c r="A6" s="1529"/>
      <c r="B6" s="1531"/>
      <c r="C6" s="1531"/>
      <c r="D6" s="1531"/>
      <c r="E6" s="1531"/>
      <c r="F6" s="1533"/>
      <c r="G6" s="1533"/>
      <c r="H6" s="1536"/>
      <c r="I6" s="1537"/>
    </row>
    <row r="7" spans="1:9" ht="12.75">
      <c r="A7" s="766"/>
      <c r="B7" s="1540" t="s">
        <v>732</v>
      </c>
      <c r="C7" s="1540"/>
      <c r="D7" s="1540"/>
      <c r="E7" s="1541"/>
      <c r="F7" s="1542"/>
      <c r="G7" s="1543"/>
      <c r="H7" s="1544"/>
      <c r="I7" s="1543"/>
    </row>
    <row r="8" spans="1:9" ht="12.75">
      <c r="A8" s="770" t="s">
        <v>827</v>
      </c>
      <c r="B8" s="1545" t="s">
        <v>733</v>
      </c>
      <c r="C8" s="1545"/>
      <c r="D8" s="1545"/>
      <c r="E8" s="1546"/>
      <c r="F8" s="1547">
        <v>3920747</v>
      </c>
      <c r="G8" s="1548"/>
      <c r="H8" s="1549">
        <v>3786796</v>
      </c>
      <c r="I8" s="1548"/>
    </row>
    <row r="9" spans="1:9" ht="12.75">
      <c r="A9" s="770" t="s">
        <v>829</v>
      </c>
      <c r="B9" s="1538" t="s">
        <v>734</v>
      </c>
      <c r="C9" s="1538"/>
      <c r="D9" s="1538"/>
      <c r="E9" s="1539"/>
      <c r="F9" s="1550">
        <v>13798</v>
      </c>
      <c r="G9" s="1524"/>
      <c r="H9" s="1523">
        <v>9519</v>
      </c>
      <c r="I9" s="1524"/>
    </row>
    <row r="10" spans="1:9" ht="12.75">
      <c r="A10" s="770" t="s">
        <v>837</v>
      </c>
      <c r="B10" s="1525" t="s">
        <v>735</v>
      </c>
      <c r="C10" s="1525"/>
      <c r="D10" s="1525"/>
      <c r="E10" s="1551"/>
      <c r="F10" s="1550">
        <v>2692256</v>
      </c>
      <c r="G10" s="1524"/>
      <c r="H10" s="1523">
        <v>2612795</v>
      </c>
      <c r="I10" s="1524"/>
    </row>
    <row r="11" spans="1:9" ht="12.75">
      <c r="A11" s="770"/>
      <c r="B11" s="1518"/>
      <c r="C11" s="1464"/>
      <c r="D11" s="1464"/>
      <c r="E11" s="1476"/>
      <c r="F11" s="772"/>
      <c r="G11" s="771"/>
      <c r="H11" s="772"/>
      <c r="I11" s="771"/>
    </row>
    <row r="12" spans="1:9" ht="12.75">
      <c r="A12" s="770"/>
      <c r="B12" s="1518" t="s">
        <v>736</v>
      </c>
      <c r="C12" s="1526"/>
      <c r="D12" s="1526"/>
      <c r="E12" s="1526"/>
      <c r="F12" s="1521">
        <v>2579897</v>
      </c>
      <c r="G12" s="1522"/>
      <c r="H12" s="1521">
        <v>2515529</v>
      </c>
      <c r="I12" s="1522"/>
    </row>
    <row r="13" spans="1:9" ht="12.75">
      <c r="A13" s="770"/>
      <c r="B13" s="1518" t="s">
        <v>737</v>
      </c>
      <c r="C13" s="1352"/>
      <c r="D13" s="1352"/>
      <c r="E13" s="1528"/>
      <c r="F13" s="1519">
        <v>2549248</v>
      </c>
      <c r="G13" s="1520"/>
      <c r="H13" s="1519">
        <v>2486869</v>
      </c>
      <c r="I13" s="1520"/>
    </row>
    <row r="14" spans="1:9" ht="12.75">
      <c r="A14" s="770"/>
      <c r="B14" s="1518" t="s">
        <v>738</v>
      </c>
      <c r="C14" s="1526"/>
      <c r="D14" s="1526"/>
      <c r="E14" s="1527"/>
      <c r="F14" s="1568">
        <v>1801548</v>
      </c>
      <c r="G14" s="1476"/>
      <c r="H14" s="1568">
        <v>1765055</v>
      </c>
      <c r="I14" s="1476"/>
    </row>
    <row r="15" spans="1:9" ht="12.75">
      <c r="A15" s="770"/>
      <c r="B15" s="1518" t="s">
        <v>739</v>
      </c>
      <c r="C15" s="1526"/>
      <c r="D15" s="1526"/>
      <c r="E15" s="1527"/>
      <c r="F15" s="1568">
        <v>747700</v>
      </c>
      <c r="G15" s="1476"/>
      <c r="H15" s="1568">
        <v>721814</v>
      </c>
      <c r="I15" s="1476"/>
    </row>
    <row r="16" spans="1:9" ht="12.75">
      <c r="A16" s="770"/>
      <c r="B16" s="1517" t="s">
        <v>113</v>
      </c>
      <c r="C16" s="1462"/>
      <c r="D16" s="1462"/>
      <c r="E16" s="1516"/>
      <c r="F16" s="1515">
        <v>747700</v>
      </c>
      <c r="G16" s="1516"/>
      <c r="H16" s="1515">
        <v>721814</v>
      </c>
      <c r="I16" s="1516"/>
    </row>
    <row r="17" spans="1:9" ht="12.75">
      <c r="A17" s="770"/>
      <c r="B17" s="1517" t="s">
        <v>114</v>
      </c>
      <c r="C17" s="1462"/>
      <c r="D17" s="1462"/>
      <c r="E17" s="1516"/>
      <c r="F17" s="1515">
        <v>0</v>
      </c>
      <c r="G17" s="1516"/>
      <c r="H17" s="1515">
        <v>0</v>
      </c>
      <c r="I17" s="1516"/>
    </row>
    <row r="18" spans="1:9" ht="12.75">
      <c r="A18" s="770"/>
      <c r="B18" s="1518" t="s">
        <v>112</v>
      </c>
      <c r="C18" s="1352"/>
      <c r="D18" s="1352"/>
      <c r="E18" s="1476"/>
      <c r="F18" s="1519">
        <v>21918</v>
      </c>
      <c r="G18" s="1520"/>
      <c r="H18" s="1519">
        <v>20104</v>
      </c>
      <c r="I18" s="1520"/>
    </row>
    <row r="19" spans="1:9" ht="12.75">
      <c r="A19" s="770"/>
      <c r="B19" s="1518" t="s">
        <v>740</v>
      </c>
      <c r="C19" s="1352"/>
      <c r="D19" s="1352"/>
      <c r="E19" s="1528"/>
      <c r="F19" s="1519">
        <v>8731</v>
      </c>
      <c r="G19" s="1520"/>
      <c r="H19" s="1519">
        <v>8556</v>
      </c>
      <c r="I19" s="1520"/>
    </row>
    <row r="20" spans="1:9" ht="12.75">
      <c r="A20" s="770"/>
      <c r="B20" s="1518"/>
      <c r="C20" s="1352"/>
      <c r="D20" s="1352"/>
      <c r="E20" s="1528"/>
      <c r="F20" s="775"/>
      <c r="G20" s="776"/>
      <c r="H20" s="775"/>
      <c r="I20" s="776"/>
    </row>
    <row r="21" spans="1:9" ht="12.75">
      <c r="A21" s="770"/>
      <c r="B21" s="1518" t="s">
        <v>741</v>
      </c>
      <c r="C21" s="1526"/>
      <c r="D21" s="1526"/>
      <c r="E21" s="1527"/>
      <c r="F21" s="1521">
        <v>72867</v>
      </c>
      <c r="G21" s="1522"/>
      <c r="H21" s="1521">
        <v>52774</v>
      </c>
      <c r="I21" s="1522"/>
    </row>
    <row r="22" spans="1:9" ht="12.75">
      <c r="A22" s="770"/>
      <c r="B22" s="1518" t="s">
        <v>737</v>
      </c>
      <c r="C22" s="1352"/>
      <c r="D22" s="1352"/>
      <c r="E22" s="1528"/>
      <c r="F22" s="1519">
        <v>70033</v>
      </c>
      <c r="G22" s="1520"/>
      <c r="H22" s="1519">
        <v>50769</v>
      </c>
      <c r="I22" s="1520"/>
    </row>
    <row r="23" spans="1:9" ht="12.75">
      <c r="A23" s="770"/>
      <c r="B23" s="1518" t="s">
        <v>738</v>
      </c>
      <c r="C23" s="1526"/>
      <c r="D23" s="1526"/>
      <c r="E23" s="1527"/>
      <c r="F23" s="1568">
        <v>70033</v>
      </c>
      <c r="G23" s="1476"/>
      <c r="H23" s="1568">
        <v>50769</v>
      </c>
      <c r="I23" s="1476"/>
    </row>
    <row r="24" spans="1:9" ht="12.75">
      <c r="A24" s="770"/>
      <c r="B24" s="1518" t="s">
        <v>739</v>
      </c>
      <c r="C24" s="1526"/>
      <c r="D24" s="1526"/>
      <c r="E24" s="1527"/>
      <c r="F24" s="1568">
        <v>0</v>
      </c>
      <c r="G24" s="1476"/>
      <c r="H24" s="1568">
        <v>0</v>
      </c>
      <c r="I24" s="1476"/>
    </row>
    <row r="25" spans="1:9" ht="12.75">
      <c r="A25" s="770"/>
      <c r="B25" s="1517" t="s">
        <v>113</v>
      </c>
      <c r="C25" s="1462"/>
      <c r="D25" s="1462"/>
      <c r="E25" s="1516"/>
      <c r="F25" s="1515">
        <v>0</v>
      </c>
      <c r="G25" s="1516"/>
      <c r="H25" s="1515">
        <v>0</v>
      </c>
      <c r="I25" s="1516"/>
    </row>
    <row r="26" spans="1:9" ht="12.75">
      <c r="A26" s="770"/>
      <c r="B26" s="1517" t="s">
        <v>114</v>
      </c>
      <c r="C26" s="1462"/>
      <c r="D26" s="1462"/>
      <c r="E26" s="1516"/>
      <c r="F26" s="1515">
        <v>0</v>
      </c>
      <c r="G26" s="1516"/>
      <c r="H26" s="1515">
        <v>0</v>
      </c>
      <c r="I26" s="1516"/>
    </row>
    <row r="27" spans="1:9" ht="12.75">
      <c r="A27" s="770"/>
      <c r="B27" s="1518" t="s">
        <v>112</v>
      </c>
      <c r="C27" s="1526"/>
      <c r="D27" s="1526"/>
      <c r="E27" s="1527"/>
      <c r="F27" s="1519">
        <v>2834</v>
      </c>
      <c r="G27" s="1520"/>
      <c r="H27" s="1519">
        <v>2005</v>
      </c>
      <c r="I27" s="1520"/>
    </row>
    <row r="28" spans="1:9" ht="12.75">
      <c r="A28" s="770"/>
      <c r="B28" s="1518" t="s">
        <v>740</v>
      </c>
      <c r="C28" s="1352"/>
      <c r="D28" s="1352"/>
      <c r="E28" s="1528"/>
      <c r="F28" s="1519">
        <v>0</v>
      </c>
      <c r="G28" s="1520"/>
      <c r="H28" s="1519">
        <v>0</v>
      </c>
      <c r="I28" s="1520"/>
    </row>
    <row r="29" spans="1:9" ht="12.75">
      <c r="A29" s="770"/>
      <c r="B29" s="1518"/>
      <c r="C29" s="1352"/>
      <c r="D29" s="1352"/>
      <c r="E29" s="1528"/>
      <c r="F29" s="775"/>
      <c r="G29" s="776"/>
      <c r="H29" s="775"/>
      <c r="I29" s="776"/>
    </row>
    <row r="30" spans="1:9" ht="12.75">
      <c r="A30" s="770"/>
      <c r="B30" s="1518" t="s">
        <v>742</v>
      </c>
      <c r="C30" s="1526"/>
      <c r="D30" s="1526"/>
      <c r="E30" s="1527"/>
      <c r="F30" s="1521">
        <v>1078</v>
      </c>
      <c r="G30" s="1522"/>
      <c r="H30" s="1521">
        <v>269</v>
      </c>
      <c r="I30" s="1522"/>
    </row>
    <row r="31" spans="1:9" ht="12.75">
      <c r="A31" s="770"/>
      <c r="B31" s="1518" t="s">
        <v>737</v>
      </c>
      <c r="C31" s="1352"/>
      <c r="D31" s="1352"/>
      <c r="E31" s="1528"/>
      <c r="F31" s="1519">
        <v>0</v>
      </c>
      <c r="G31" s="1520"/>
      <c r="H31" s="1519">
        <v>0</v>
      </c>
      <c r="I31" s="1520"/>
    </row>
    <row r="32" spans="1:9" ht="12.75">
      <c r="A32" s="770"/>
      <c r="B32" s="1518" t="s">
        <v>738</v>
      </c>
      <c r="C32" s="1352"/>
      <c r="D32" s="1352"/>
      <c r="E32" s="1528"/>
      <c r="F32" s="1568">
        <v>0</v>
      </c>
      <c r="G32" s="1476"/>
      <c r="H32" s="1568">
        <v>0</v>
      </c>
      <c r="I32" s="1476"/>
    </row>
    <row r="33" spans="1:9" ht="12.75">
      <c r="A33" s="770"/>
      <c r="B33" s="1518" t="s">
        <v>739</v>
      </c>
      <c r="C33" s="1352"/>
      <c r="D33" s="1352"/>
      <c r="E33" s="1528"/>
      <c r="F33" s="1568">
        <v>0</v>
      </c>
      <c r="G33" s="1476"/>
      <c r="H33" s="1568">
        <v>0</v>
      </c>
      <c r="I33" s="1476"/>
    </row>
    <row r="34" spans="1:9" ht="12.75">
      <c r="A34" s="770"/>
      <c r="B34" s="1517" t="s">
        <v>113</v>
      </c>
      <c r="C34" s="1462"/>
      <c r="D34" s="1462"/>
      <c r="E34" s="1516"/>
      <c r="F34" s="1515">
        <v>0</v>
      </c>
      <c r="G34" s="1516"/>
      <c r="H34" s="1515">
        <v>0</v>
      </c>
      <c r="I34" s="1516"/>
    </row>
    <row r="35" spans="1:9" ht="12.75">
      <c r="A35" s="770"/>
      <c r="B35" s="1517" t="s">
        <v>114</v>
      </c>
      <c r="C35" s="1462"/>
      <c r="D35" s="1462"/>
      <c r="E35" s="1516"/>
      <c r="F35" s="1515">
        <v>0</v>
      </c>
      <c r="G35" s="1516"/>
      <c r="H35" s="1515">
        <v>0</v>
      </c>
      <c r="I35" s="1516"/>
    </row>
    <row r="36" spans="1:9" ht="12.75">
      <c r="A36" s="770"/>
      <c r="B36" s="1518" t="s">
        <v>112</v>
      </c>
      <c r="C36" s="1526"/>
      <c r="D36" s="1526"/>
      <c r="E36" s="1527"/>
      <c r="F36" s="1519">
        <v>1078</v>
      </c>
      <c r="G36" s="1520"/>
      <c r="H36" s="1519">
        <v>269</v>
      </c>
      <c r="I36" s="1520"/>
    </row>
    <row r="37" spans="1:9" ht="12.75">
      <c r="A37" s="770"/>
      <c r="B37" s="1518" t="s">
        <v>740</v>
      </c>
      <c r="C37" s="1352"/>
      <c r="D37" s="1352"/>
      <c r="E37" s="1528"/>
      <c r="F37" s="1519">
        <v>0</v>
      </c>
      <c r="G37" s="1520"/>
      <c r="H37" s="1519">
        <v>0</v>
      </c>
      <c r="I37" s="1520"/>
    </row>
    <row r="38" spans="1:9" ht="12.75">
      <c r="A38" s="770"/>
      <c r="B38" s="1518"/>
      <c r="C38" s="1352"/>
      <c r="D38" s="1352"/>
      <c r="E38" s="1528"/>
      <c r="F38" s="775"/>
      <c r="G38" s="776"/>
      <c r="H38" s="775"/>
      <c r="I38" s="776"/>
    </row>
    <row r="39" spans="1:9" ht="12.75">
      <c r="A39" s="770"/>
      <c r="B39" s="1518" t="s">
        <v>743</v>
      </c>
      <c r="C39" s="1352"/>
      <c r="D39" s="1352"/>
      <c r="E39" s="1528"/>
      <c r="F39" s="1521">
        <v>0</v>
      </c>
      <c r="G39" s="1522"/>
      <c r="H39" s="1521">
        <v>0</v>
      </c>
      <c r="I39" s="1522"/>
    </row>
    <row r="40" spans="1:9" ht="12.75">
      <c r="A40" s="770"/>
      <c r="B40" s="1518" t="s">
        <v>737</v>
      </c>
      <c r="C40" s="1352"/>
      <c r="D40" s="1352"/>
      <c r="E40" s="1528"/>
      <c r="F40" s="1519">
        <v>0</v>
      </c>
      <c r="G40" s="1520"/>
      <c r="H40" s="1519">
        <v>0</v>
      </c>
      <c r="I40" s="1520"/>
    </row>
    <row r="41" spans="1:9" ht="12.75">
      <c r="A41" s="770"/>
      <c r="B41" s="1518" t="s">
        <v>739</v>
      </c>
      <c r="C41" s="1352"/>
      <c r="D41" s="1352"/>
      <c r="E41" s="1528"/>
      <c r="F41" s="1568">
        <v>0</v>
      </c>
      <c r="G41" s="1476"/>
      <c r="H41" s="1568">
        <v>0</v>
      </c>
      <c r="I41" s="1476"/>
    </row>
    <row r="42" spans="1:9" ht="12.75">
      <c r="A42" s="770"/>
      <c r="B42" s="1517" t="s">
        <v>113</v>
      </c>
      <c r="C42" s="1462"/>
      <c r="D42" s="1462"/>
      <c r="E42" s="1516"/>
      <c r="F42" s="1515">
        <v>0</v>
      </c>
      <c r="G42" s="1516"/>
      <c r="H42" s="1515">
        <v>0</v>
      </c>
      <c r="I42" s="1516"/>
    </row>
    <row r="43" spans="1:9" ht="12.75">
      <c r="A43" s="770"/>
      <c r="B43" s="1517" t="s">
        <v>114</v>
      </c>
      <c r="C43" s="1462"/>
      <c r="D43" s="1462"/>
      <c r="E43" s="1516"/>
      <c r="F43" s="1515">
        <v>0</v>
      </c>
      <c r="G43" s="1516"/>
      <c r="H43" s="1515">
        <v>0</v>
      </c>
      <c r="I43" s="1516"/>
    </row>
    <row r="44" spans="1:9" ht="12.75">
      <c r="A44" s="770"/>
      <c r="B44" s="1518" t="s">
        <v>738</v>
      </c>
      <c r="C44" s="1352"/>
      <c r="D44" s="1352"/>
      <c r="E44" s="1528"/>
      <c r="F44" s="1568">
        <v>0</v>
      </c>
      <c r="G44" s="1476"/>
      <c r="H44" s="1568">
        <v>0</v>
      </c>
      <c r="I44" s="1476"/>
    </row>
    <row r="45" spans="1:9" ht="12.75">
      <c r="A45" s="770"/>
      <c r="B45" s="1518" t="s">
        <v>112</v>
      </c>
      <c r="C45" s="1352"/>
      <c r="D45" s="1352"/>
      <c r="E45" s="1528"/>
      <c r="F45" s="1519">
        <v>0</v>
      </c>
      <c r="G45" s="1520"/>
      <c r="H45" s="1519">
        <v>0</v>
      </c>
      <c r="I45" s="1520"/>
    </row>
    <row r="46" spans="1:9" ht="12.75">
      <c r="A46" s="770"/>
      <c r="B46" s="1518" t="s">
        <v>740</v>
      </c>
      <c r="C46" s="1352"/>
      <c r="D46" s="1352"/>
      <c r="E46" s="1528"/>
      <c r="F46" s="1519">
        <v>0</v>
      </c>
      <c r="G46" s="1520"/>
      <c r="H46" s="1519">
        <v>0</v>
      </c>
      <c r="I46" s="1520"/>
    </row>
    <row r="47" spans="1:9" ht="12.75">
      <c r="A47" s="770"/>
      <c r="B47" s="1518"/>
      <c r="C47" s="1352"/>
      <c r="D47" s="1352"/>
      <c r="E47" s="1528"/>
      <c r="F47" s="775"/>
      <c r="G47" s="776"/>
      <c r="H47" s="775"/>
      <c r="I47" s="776"/>
    </row>
    <row r="48" spans="1:9" ht="12.75">
      <c r="A48" s="770"/>
      <c r="B48" s="1518" t="s">
        <v>744</v>
      </c>
      <c r="C48" s="1352"/>
      <c r="D48" s="1352"/>
      <c r="E48" s="1528"/>
      <c r="F48" s="1521">
        <v>38414</v>
      </c>
      <c r="G48" s="1522"/>
      <c r="H48" s="1521">
        <v>44223</v>
      </c>
      <c r="I48" s="1522"/>
    </row>
    <row r="49" spans="1:9" ht="12.75">
      <c r="A49" s="770"/>
      <c r="B49" s="1518" t="s">
        <v>737</v>
      </c>
      <c r="C49" s="1352"/>
      <c r="D49" s="1352"/>
      <c r="E49" s="1528"/>
      <c r="F49" s="1519">
        <v>17297</v>
      </c>
      <c r="G49" s="1569"/>
      <c r="H49" s="1519">
        <v>42348</v>
      </c>
      <c r="I49" s="1569"/>
    </row>
    <row r="50" spans="1:9" ht="12.75">
      <c r="A50" s="770"/>
      <c r="B50" s="1518" t="s">
        <v>738</v>
      </c>
      <c r="C50" s="1352"/>
      <c r="D50" s="1352"/>
      <c r="E50" s="1528"/>
      <c r="F50" s="1568">
        <v>17297</v>
      </c>
      <c r="G50" s="1476"/>
      <c r="H50" s="1568">
        <v>33754</v>
      </c>
      <c r="I50" s="1476"/>
    </row>
    <row r="51" spans="1:9" ht="12.75">
      <c r="A51" s="770"/>
      <c r="B51" s="1518" t="s">
        <v>739</v>
      </c>
      <c r="C51" s="1352"/>
      <c r="D51" s="1352"/>
      <c r="E51" s="1528"/>
      <c r="F51" s="1568">
        <v>0</v>
      </c>
      <c r="G51" s="1476"/>
      <c r="H51" s="1568">
        <v>8594</v>
      </c>
      <c r="I51" s="1476"/>
    </row>
    <row r="52" spans="1:9" ht="12.75">
      <c r="A52" s="770"/>
      <c r="B52" s="1517" t="s">
        <v>113</v>
      </c>
      <c r="C52" s="1462"/>
      <c r="D52" s="1462"/>
      <c r="E52" s="1516"/>
      <c r="F52" s="1515">
        <v>0</v>
      </c>
      <c r="G52" s="1516"/>
      <c r="H52" s="1515">
        <v>8594</v>
      </c>
      <c r="I52" s="1516"/>
    </row>
    <row r="53" spans="1:9" ht="12.75">
      <c r="A53" s="770"/>
      <c r="B53" s="1517" t="s">
        <v>114</v>
      </c>
      <c r="C53" s="1462"/>
      <c r="D53" s="1462"/>
      <c r="E53" s="1516"/>
      <c r="F53" s="1515">
        <v>0</v>
      </c>
      <c r="G53" s="1516"/>
      <c r="H53" s="1515">
        <v>0</v>
      </c>
      <c r="I53" s="1516"/>
    </row>
    <row r="54" spans="1:9" ht="12.75">
      <c r="A54" s="770"/>
      <c r="B54" s="1518" t="s">
        <v>112</v>
      </c>
      <c r="C54" s="1352"/>
      <c r="D54" s="1352"/>
      <c r="E54" s="1528"/>
      <c r="F54" s="1519">
        <v>21117</v>
      </c>
      <c r="G54" s="1569"/>
      <c r="H54" s="1519">
        <v>1875</v>
      </c>
      <c r="I54" s="1569"/>
    </row>
    <row r="55" spans="1:9" ht="13.5" thickBot="1">
      <c r="A55" s="778"/>
      <c r="B55" s="1573" t="s">
        <v>740</v>
      </c>
      <c r="C55" s="1574"/>
      <c r="D55" s="1574"/>
      <c r="E55" s="1575"/>
      <c r="F55" s="1576">
        <v>0</v>
      </c>
      <c r="G55" s="1577"/>
      <c r="H55" s="1576">
        <v>0</v>
      </c>
      <c r="I55" s="1577"/>
    </row>
    <row r="56" spans="1:9" ht="12.75">
      <c r="A56" s="1581"/>
      <c r="B56" s="1571"/>
      <c r="C56" s="1571"/>
      <c r="D56" s="1571"/>
      <c r="E56" s="1571"/>
      <c r="F56" s="1571"/>
      <c r="G56" s="1571"/>
      <c r="H56" s="1571"/>
      <c r="I56" s="1571"/>
    </row>
    <row r="57" spans="1:9" ht="13.5" thickBot="1">
      <c r="A57" s="1560" t="s">
        <v>773</v>
      </c>
      <c r="B57" s="1580"/>
      <c r="C57" s="1580"/>
      <c r="D57" s="1580"/>
      <c r="E57" s="1580"/>
      <c r="F57" s="1580"/>
      <c r="G57" s="1580"/>
      <c r="H57" s="1580"/>
      <c r="I57" s="1580"/>
    </row>
    <row r="58" spans="1:9" ht="12.75">
      <c r="A58" s="781"/>
      <c r="B58" s="1570" t="s">
        <v>745</v>
      </c>
      <c r="C58" s="1571"/>
      <c r="D58" s="1571"/>
      <c r="E58" s="1572"/>
      <c r="F58" s="1578">
        <v>0</v>
      </c>
      <c r="G58" s="1579"/>
      <c r="H58" s="1578">
        <v>0</v>
      </c>
      <c r="I58" s="1579"/>
    </row>
    <row r="59" spans="1:9" ht="12.75">
      <c r="A59" s="770"/>
      <c r="B59" s="1518" t="s">
        <v>737</v>
      </c>
      <c r="C59" s="1352"/>
      <c r="D59" s="1352"/>
      <c r="E59" s="1528"/>
      <c r="F59" s="1519">
        <v>0</v>
      </c>
      <c r="G59" s="1520"/>
      <c r="H59" s="1519">
        <v>0</v>
      </c>
      <c r="I59" s="1520"/>
    </row>
    <row r="60" spans="1:9" ht="12.75">
      <c r="A60" s="770"/>
      <c r="B60" s="1518" t="s">
        <v>738</v>
      </c>
      <c r="C60" s="1352"/>
      <c r="D60" s="1352"/>
      <c r="E60" s="1528"/>
      <c r="F60" s="1568">
        <v>0</v>
      </c>
      <c r="G60" s="1476"/>
      <c r="H60" s="1568">
        <v>0</v>
      </c>
      <c r="I60" s="1476"/>
    </row>
    <row r="61" spans="1:9" ht="12.75">
      <c r="A61" s="770"/>
      <c r="B61" s="1518" t="s">
        <v>739</v>
      </c>
      <c r="C61" s="1352"/>
      <c r="D61" s="1352"/>
      <c r="E61" s="1528"/>
      <c r="F61" s="1568">
        <v>0</v>
      </c>
      <c r="G61" s="1476"/>
      <c r="H61" s="1568">
        <v>0</v>
      </c>
      <c r="I61" s="1476"/>
    </row>
    <row r="62" spans="1:9" ht="12.75">
      <c r="A62" s="770"/>
      <c r="B62" s="1517" t="s">
        <v>113</v>
      </c>
      <c r="C62" s="1462"/>
      <c r="D62" s="1462"/>
      <c r="E62" s="1516"/>
      <c r="F62" s="1515">
        <v>0</v>
      </c>
      <c r="G62" s="1516"/>
      <c r="H62" s="1515">
        <v>0</v>
      </c>
      <c r="I62" s="1516"/>
    </row>
    <row r="63" spans="1:9" ht="12.75">
      <c r="A63" s="770"/>
      <c r="B63" s="1517" t="s">
        <v>114</v>
      </c>
      <c r="C63" s="1462"/>
      <c r="D63" s="1462"/>
      <c r="E63" s="1516"/>
      <c r="F63" s="1515">
        <v>0</v>
      </c>
      <c r="G63" s="1516"/>
      <c r="H63" s="1515">
        <v>0</v>
      </c>
      <c r="I63" s="1516"/>
    </row>
    <row r="64" spans="1:9" ht="12.75">
      <c r="A64" s="770"/>
      <c r="B64" s="1518" t="s">
        <v>112</v>
      </c>
      <c r="C64" s="1352"/>
      <c r="D64" s="1352"/>
      <c r="E64" s="1476"/>
      <c r="F64" s="1519">
        <v>0</v>
      </c>
      <c r="G64" s="1520"/>
      <c r="H64" s="1519">
        <v>0</v>
      </c>
      <c r="I64" s="1520"/>
    </row>
    <row r="65" spans="1:9" ht="12.75">
      <c r="A65" s="770"/>
      <c r="B65" s="1518" t="s">
        <v>740</v>
      </c>
      <c r="C65" s="1352"/>
      <c r="D65" s="1352"/>
      <c r="E65" s="1528"/>
      <c r="F65" s="1519">
        <v>0</v>
      </c>
      <c r="G65" s="1520"/>
      <c r="H65" s="1519">
        <v>0</v>
      </c>
      <c r="I65" s="1520"/>
    </row>
    <row r="66" spans="1:9" ht="12.75">
      <c r="A66" s="770"/>
      <c r="B66" s="1518"/>
      <c r="C66" s="1352"/>
      <c r="D66" s="1352"/>
      <c r="E66" s="1528"/>
      <c r="F66" s="775"/>
      <c r="G66" s="776"/>
      <c r="H66" s="775"/>
      <c r="I66" s="776"/>
    </row>
    <row r="67" spans="1:9" ht="12.75">
      <c r="A67" s="770"/>
      <c r="B67" s="1518" t="s">
        <v>746</v>
      </c>
      <c r="C67" s="1352"/>
      <c r="D67" s="1352"/>
      <c r="E67" s="1528"/>
      <c r="F67" s="1521">
        <v>0</v>
      </c>
      <c r="G67" s="1522"/>
      <c r="H67" s="1521">
        <v>0</v>
      </c>
      <c r="I67" s="1522"/>
    </row>
    <row r="68" spans="1:9" ht="12.75">
      <c r="A68" s="770"/>
      <c r="B68" s="1518" t="s">
        <v>737</v>
      </c>
      <c r="C68" s="1352"/>
      <c r="D68" s="1352"/>
      <c r="E68" s="1528"/>
      <c r="F68" s="1519">
        <v>0</v>
      </c>
      <c r="G68" s="1520"/>
      <c r="H68" s="1519">
        <v>0</v>
      </c>
      <c r="I68" s="1520"/>
    </row>
    <row r="69" spans="1:9" ht="12.75">
      <c r="A69" s="770"/>
      <c r="B69" s="1518" t="s">
        <v>738</v>
      </c>
      <c r="C69" s="1352"/>
      <c r="D69" s="1352"/>
      <c r="E69" s="1528"/>
      <c r="F69" s="1568">
        <v>0</v>
      </c>
      <c r="G69" s="1476"/>
      <c r="H69" s="1568">
        <v>0</v>
      </c>
      <c r="I69" s="1476"/>
    </row>
    <row r="70" spans="1:9" ht="12.75">
      <c r="A70" s="770"/>
      <c r="B70" s="1518" t="s">
        <v>739</v>
      </c>
      <c r="C70" s="1352"/>
      <c r="D70" s="1352"/>
      <c r="E70" s="1528"/>
      <c r="F70" s="1568">
        <v>0</v>
      </c>
      <c r="G70" s="1476"/>
      <c r="H70" s="1568">
        <v>0</v>
      </c>
      <c r="I70" s="1476"/>
    </row>
    <row r="71" spans="1:9" ht="12.75">
      <c r="A71" s="770"/>
      <c r="B71" s="1517" t="s">
        <v>113</v>
      </c>
      <c r="C71" s="1462"/>
      <c r="D71" s="1462"/>
      <c r="E71" s="1516"/>
      <c r="F71" s="1515">
        <v>0</v>
      </c>
      <c r="G71" s="1516"/>
      <c r="H71" s="1515">
        <v>0</v>
      </c>
      <c r="I71" s="1516"/>
    </row>
    <row r="72" spans="1:9" ht="12.75">
      <c r="A72" s="770"/>
      <c r="B72" s="1517" t="s">
        <v>114</v>
      </c>
      <c r="C72" s="1462"/>
      <c r="D72" s="1462"/>
      <c r="E72" s="1516"/>
      <c r="F72" s="1515">
        <v>0</v>
      </c>
      <c r="G72" s="1516"/>
      <c r="H72" s="1515">
        <v>0</v>
      </c>
      <c r="I72" s="1516"/>
    </row>
    <row r="73" spans="1:9" ht="12.75">
      <c r="A73" s="770"/>
      <c r="B73" s="1518" t="s">
        <v>112</v>
      </c>
      <c r="C73" s="1352"/>
      <c r="D73" s="1352"/>
      <c r="E73" s="1476"/>
      <c r="F73" s="1519">
        <v>0</v>
      </c>
      <c r="G73" s="1520"/>
      <c r="H73" s="1519">
        <v>0</v>
      </c>
      <c r="I73" s="1520"/>
    </row>
    <row r="74" spans="1:9" ht="12.75">
      <c r="A74" s="770"/>
      <c r="B74" s="1518" t="s">
        <v>740</v>
      </c>
      <c r="C74" s="1352"/>
      <c r="D74" s="1352"/>
      <c r="E74" s="1528"/>
      <c r="F74" s="1519">
        <v>0</v>
      </c>
      <c r="G74" s="1520"/>
      <c r="H74" s="1519">
        <v>0</v>
      </c>
      <c r="I74" s="1520"/>
    </row>
    <row r="75" spans="1:9" ht="12.75">
      <c r="A75" s="770"/>
      <c r="B75" s="1518"/>
      <c r="C75" s="1352"/>
      <c r="D75" s="1352"/>
      <c r="E75" s="1528"/>
      <c r="F75" s="775"/>
      <c r="G75" s="776"/>
      <c r="H75" s="775"/>
      <c r="I75" s="776"/>
    </row>
    <row r="76" spans="1:9" ht="12.75">
      <c r="A76" s="770"/>
      <c r="B76" s="1518" t="s">
        <v>747</v>
      </c>
      <c r="C76" s="1352"/>
      <c r="D76" s="1352"/>
      <c r="E76" s="1528"/>
      <c r="F76" s="1521">
        <v>0</v>
      </c>
      <c r="G76" s="1522"/>
      <c r="H76" s="1521">
        <v>0</v>
      </c>
      <c r="I76" s="1522"/>
    </row>
    <row r="77" spans="1:9" ht="12.75">
      <c r="A77" s="770"/>
      <c r="B77" s="1518" t="s">
        <v>737</v>
      </c>
      <c r="C77" s="1352"/>
      <c r="D77" s="1352"/>
      <c r="E77" s="1528"/>
      <c r="F77" s="1519">
        <v>0</v>
      </c>
      <c r="G77" s="1520"/>
      <c r="H77" s="1519">
        <v>0</v>
      </c>
      <c r="I77" s="1520"/>
    </row>
    <row r="78" spans="1:9" ht="12.75">
      <c r="A78" s="770"/>
      <c r="B78" s="1518" t="s">
        <v>738</v>
      </c>
      <c r="C78" s="1352"/>
      <c r="D78" s="1352"/>
      <c r="E78" s="1528"/>
      <c r="F78" s="1568">
        <v>0</v>
      </c>
      <c r="G78" s="1476"/>
      <c r="H78" s="1568">
        <v>0</v>
      </c>
      <c r="I78" s="1476"/>
    </row>
    <row r="79" spans="1:9" ht="12.75">
      <c r="A79" s="770"/>
      <c r="B79" s="1518" t="s">
        <v>739</v>
      </c>
      <c r="C79" s="1352"/>
      <c r="D79" s="1352"/>
      <c r="E79" s="1528"/>
      <c r="F79" s="1568">
        <v>0</v>
      </c>
      <c r="G79" s="1476"/>
      <c r="H79" s="1568">
        <v>0</v>
      </c>
      <c r="I79" s="1476"/>
    </row>
    <row r="80" spans="1:9" ht="12.75">
      <c r="A80" s="770"/>
      <c r="B80" s="1517" t="s">
        <v>113</v>
      </c>
      <c r="C80" s="1462"/>
      <c r="D80" s="1462"/>
      <c r="E80" s="1516"/>
      <c r="F80" s="1515">
        <v>0</v>
      </c>
      <c r="G80" s="1516"/>
      <c r="H80" s="1515">
        <v>0</v>
      </c>
      <c r="I80" s="1516"/>
    </row>
    <row r="81" spans="1:9" ht="12.75">
      <c r="A81" s="770"/>
      <c r="B81" s="1517" t="s">
        <v>114</v>
      </c>
      <c r="C81" s="1462"/>
      <c r="D81" s="1462"/>
      <c r="E81" s="1516"/>
      <c r="F81" s="1515">
        <v>0</v>
      </c>
      <c r="G81" s="1516"/>
      <c r="H81" s="1515">
        <v>0</v>
      </c>
      <c r="I81" s="1516"/>
    </row>
    <row r="82" spans="1:9" ht="12.75">
      <c r="A82" s="770"/>
      <c r="B82" s="1518" t="s">
        <v>112</v>
      </c>
      <c r="C82" s="1352"/>
      <c r="D82" s="1352"/>
      <c r="E82" s="1476"/>
      <c r="F82" s="1519">
        <v>0</v>
      </c>
      <c r="G82" s="1520"/>
      <c r="H82" s="1519">
        <v>0</v>
      </c>
      <c r="I82" s="1520"/>
    </row>
    <row r="83" spans="1:9" ht="12.75">
      <c r="A83" s="770"/>
      <c r="B83" s="1518" t="s">
        <v>740</v>
      </c>
      <c r="C83" s="1352"/>
      <c r="D83" s="1352"/>
      <c r="E83" s="1528"/>
      <c r="F83" s="1519">
        <v>0</v>
      </c>
      <c r="G83" s="1520"/>
      <c r="H83" s="1519">
        <v>0</v>
      </c>
      <c r="I83" s="1520"/>
    </row>
    <row r="84" spans="1:9" ht="12.75">
      <c r="A84" s="770"/>
      <c r="B84" s="1518"/>
      <c r="C84" s="1464"/>
      <c r="D84" s="1464"/>
      <c r="E84" s="1476"/>
      <c r="F84" s="782"/>
      <c r="G84" s="776"/>
      <c r="H84" s="782"/>
      <c r="I84" s="776"/>
    </row>
    <row r="85" spans="1:9" ht="12.75">
      <c r="A85" s="770" t="s">
        <v>844</v>
      </c>
      <c r="B85" s="1525" t="s">
        <v>748</v>
      </c>
      <c r="C85" s="1525"/>
      <c r="D85" s="1525"/>
      <c r="E85" s="1551"/>
      <c r="F85" s="1550">
        <v>8453</v>
      </c>
      <c r="G85" s="1524"/>
      <c r="H85" s="1523">
        <v>5652</v>
      </c>
      <c r="I85" s="1524"/>
    </row>
    <row r="86" spans="1:9" ht="12.75">
      <c r="A86" s="770"/>
      <c r="B86" s="1518" t="s">
        <v>749</v>
      </c>
      <c r="C86" s="1526"/>
      <c r="D86" s="1526"/>
      <c r="E86" s="1527"/>
      <c r="F86" s="1521">
        <v>6442</v>
      </c>
      <c r="G86" s="1522"/>
      <c r="H86" s="1521">
        <v>4751</v>
      </c>
      <c r="I86" s="1522"/>
    </row>
    <row r="87" spans="1:9" ht="12.75">
      <c r="A87" s="770"/>
      <c r="B87" s="1518" t="s">
        <v>112</v>
      </c>
      <c r="C87" s="1526"/>
      <c r="D87" s="1526"/>
      <c r="E87" s="1527"/>
      <c r="F87" s="1568">
        <v>6442</v>
      </c>
      <c r="G87" s="1476"/>
      <c r="H87" s="1568">
        <v>4751</v>
      </c>
      <c r="I87" s="1476"/>
    </row>
    <row r="88" spans="1:9" ht="12.75">
      <c r="A88" s="770"/>
      <c r="B88" s="1518" t="s">
        <v>737</v>
      </c>
      <c r="C88" s="1526"/>
      <c r="D88" s="1526"/>
      <c r="E88" s="1527"/>
      <c r="F88" s="1568">
        <v>0</v>
      </c>
      <c r="G88" s="1476"/>
      <c r="H88" s="1568">
        <v>0</v>
      </c>
      <c r="I88" s="1476"/>
    </row>
    <row r="89" spans="1:9" ht="12.75">
      <c r="A89" s="770"/>
      <c r="B89" s="1518"/>
      <c r="C89" s="1352"/>
      <c r="D89" s="1352"/>
      <c r="E89" s="1528"/>
      <c r="F89" s="777"/>
      <c r="G89" s="769"/>
      <c r="H89" s="777"/>
      <c r="I89" s="769"/>
    </row>
    <row r="90" spans="1:9" ht="12.75">
      <c r="A90" s="770"/>
      <c r="B90" s="1518" t="s">
        <v>750</v>
      </c>
      <c r="C90" s="1526"/>
      <c r="D90" s="1526"/>
      <c r="E90" s="1527"/>
      <c r="F90" s="1521">
        <v>0</v>
      </c>
      <c r="G90" s="1522"/>
      <c r="H90" s="1521">
        <v>0</v>
      </c>
      <c r="I90" s="1522"/>
    </row>
    <row r="91" spans="1:9" ht="12.75">
      <c r="A91" s="770"/>
      <c r="B91" s="1518" t="s">
        <v>112</v>
      </c>
      <c r="C91" s="1526"/>
      <c r="D91" s="1526"/>
      <c r="E91" s="1527"/>
      <c r="F91" s="1568">
        <v>0</v>
      </c>
      <c r="G91" s="1476"/>
      <c r="H91" s="1568">
        <v>0</v>
      </c>
      <c r="I91" s="1476"/>
    </row>
    <row r="92" spans="1:9" ht="12.75">
      <c r="A92" s="770"/>
      <c r="B92" s="1518" t="s">
        <v>737</v>
      </c>
      <c r="C92" s="1526"/>
      <c r="D92" s="1526"/>
      <c r="E92" s="1527"/>
      <c r="F92" s="1568">
        <v>0</v>
      </c>
      <c r="G92" s="1476"/>
      <c r="H92" s="1568">
        <v>0</v>
      </c>
      <c r="I92" s="1476"/>
    </row>
    <row r="93" spans="1:9" ht="12.75">
      <c r="A93" s="770"/>
      <c r="B93" s="1518"/>
      <c r="C93" s="1352"/>
      <c r="D93" s="1352"/>
      <c r="E93" s="1528"/>
      <c r="F93" s="777"/>
      <c r="G93" s="769"/>
      <c r="H93" s="777"/>
      <c r="I93" s="769"/>
    </row>
    <row r="94" spans="1:9" ht="12.75">
      <c r="A94" s="770"/>
      <c r="B94" s="1518" t="s">
        <v>751</v>
      </c>
      <c r="C94" s="1526"/>
      <c r="D94" s="1526"/>
      <c r="E94" s="1527"/>
      <c r="F94" s="1521">
        <v>2011</v>
      </c>
      <c r="G94" s="1522"/>
      <c r="H94" s="1521">
        <v>901</v>
      </c>
      <c r="I94" s="1522"/>
    </row>
    <row r="95" spans="1:9" ht="12.75">
      <c r="A95" s="770"/>
      <c r="B95" s="1518"/>
      <c r="C95" s="1352"/>
      <c r="D95" s="1352"/>
      <c r="E95" s="1528"/>
      <c r="F95" s="773"/>
      <c r="G95" s="774"/>
      <c r="H95" s="773"/>
      <c r="I95" s="774"/>
    </row>
    <row r="96" spans="1:9" ht="12.75">
      <c r="A96" s="770"/>
      <c r="B96" s="1518" t="s">
        <v>752</v>
      </c>
      <c r="C96" s="1526"/>
      <c r="D96" s="1526"/>
      <c r="E96" s="1527"/>
      <c r="F96" s="1568">
        <v>0</v>
      </c>
      <c r="G96" s="1476"/>
      <c r="H96" s="1568">
        <v>0</v>
      </c>
      <c r="I96" s="1476"/>
    </row>
    <row r="97" spans="1:9" ht="12.75">
      <c r="A97" s="770"/>
      <c r="B97" s="1518"/>
      <c r="C97" s="1352"/>
      <c r="D97" s="1352"/>
      <c r="E97" s="1528"/>
      <c r="F97" s="777"/>
      <c r="G97" s="769"/>
      <c r="H97" s="777"/>
      <c r="I97" s="769"/>
    </row>
    <row r="98" spans="1:9" ht="12.75">
      <c r="A98" s="770"/>
      <c r="B98" s="1518" t="s">
        <v>753</v>
      </c>
      <c r="C98" s="1526"/>
      <c r="D98" s="1526"/>
      <c r="E98" s="1527"/>
      <c r="F98" s="1521">
        <v>0</v>
      </c>
      <c r="G98" s="1522"/>
      <c r="H98" s="1521">
        <v>0</v>
      </c>
      <c r="I98" s="1522"/>
    </row>
    <row r="99" spans="1:9" ht="12.75">
      <c r="A99" s="770"/>
      <c r="B99" s="1518"/>
      <c r="C99" s="1352"/>
      <c r="D99" s="1352"/>
      <c r="E99" s="1528"/>
      <c r="F99" s="773"/>
      <c r="G99" s="774"/>
      <c r="H99" s="773"/>
      <c r="I99" s="774"/>
    </row>
    <row r="100" spans="1:9" ht="12.75">
      <c r="A100" s="770"/>
      <c r="B100" s="1518" t="s">
        <v>754</v>
      </c>
      <c r="C100" s="1526"/>
      <c r="D100" s="1526"/>
      <c r="E100" s="1527"/>
      <c r="F100" s="1521">
        <v>0</v>
      </c>
      <c r="G100" s="1522"/>
      <c r="H100" s="1521">
        <v>0</v>
      </c>
      <c r="I100" s="1522"/>
    </row>
    <row r="101" spans="1:9" ht="12.75">
      <c r="A101" s="770"/>
      <c r="B101" s="1518"/>
      <c r="C101" s="1352"/>
      <c r="D101" s="1352"/>
      <c r="E101" s="1528"/>
      <c r="F101" s="1568"/>
      <c r="G101" s="1476"/>
      <c r="H101" s="1568"/>
      <c r="I101" s="1476"/>
    </row>
    <row r="102" spans="1:9" ht="12.75">
      <c r="A102" s="770" t="s">
        <v>846</v>
      </c>
      <c r="B102" s="1525" t="s">
        <v>755</v>
      </c>
      <c r="C102" s="1525"/>
      <c r="D102" s="1525"/>
      <c r="E102" s="1525"/>
      <c r="F102" s="1523">
        <v>1206240</v>
      </c>
      <c r="G102" s="1524"/>
      <c r="H102" s="1523">
        <v>1158830</v>
      </c>
      <c r="I102" s="1524"/>
    </row>
    <row r="103" spans="1:9" ht="12.75">
      <c r="A103" s="770"/>
      <c r="B103" s="1501"/>
      <c r="C103" s="1501"/>
      <c r="D103" s="1501"/>
      <c r="E103" s="1501"/>
      <c r="F103" s="1552"/>
      <c r="G103" s="1553"/>
      <c r="H103" s="1552"/>
      <c r="I103" s="1553"/>
    </row>
    <row r="104" spans="1:9" ht="12.75">
      <c r="A104" s="770" t="s">
        <v>848</v>
      </c>
      <c r="B104" s="1554" t="s">
        <v>756</v>
      </c>
      <c r="C104" s="1554"/>
      <c r="D104" s="1554"/>
      <c r="E104" s="1554"/>
      <c r="F104" s="1549">
        <v>111059</v>
      </c>
      <c r="G104" s="1548"/>
      <c r="H104" s="1549">
        <v>75095</v>
      </c>
      <c r="I104" s="1548"/>
    </row>
    <row r="105" spans="1:9" ht="12.75">
      <c r="A105" s="770" t="s">
        <v>851</v>
      </c>
      <c r="B105" s="1555" t="s">
        <v>757</v>
      </c>
      <c r="C105" s="1555"/>
      <c r="D105" s="1555"/>
      <c r="E105" s="1555"/>
      <c r="F105" s="1523">
        <v>4178</v>
      </c>
      <c r="G105" s="1524"/>
      <c r="H105" s="1523">
        <v>1779</v>
      </c>
      <c r="I105" s="1524"/>
    </row>
    <row r="106" spans="1:9" ht="12.75">
      <c r="A106" s="770" t="s">
        <v>856</v>
      </c>
      <c r="B106" s="1555" t="s">
        <v>758</v>
      </c>
      <c r="C106" s="1555"/>
      <c r="D106" s="1555"/>
      <c r="E106" s="1555"/>
      <c r="F106" s="1523">
        <v>61216</v>
      </c>
      <c r="G106" s="1524"/>
      <c r="H106" s="1523">
        <v>23957</v>
      </c>
      <c r="I106" s="1524"/>
    </row>
    <row r="107" spans="1:9" ht="12.75">
      <c r="A107" s="770" t="s">
        <v>860</v>
      </c>
      <c r="B107" s="1555" t="s">
        <v>759</v>
      </c>
      <c r="C107" s="1555"/>
      <c r="D107" s="1555"/>
      <c r="E107" s="1555"/>
      <c r="F107" s="1523">
        <v>0</v>
      </c>
      <c r="G107" s="1524"/>
      <c r="H107" s="1523">
        <v>0</v>
      </c>
      <c r="I107" s="1524"/>
    </row>
    <row r="108" spans="1:9" ht="12.75">
      <c r="A108" s="770" t="s">
        <v>865</v>
      </c>
      <c r="B108" s="1555" t="s">
        <v>760</v>
      </c>
      <c r="C108" s="1555"/>
      <c r="D108" s="1555"/>
      <c r="E108" s="1555"/>
      <c r="F108" s="1523">
        <v>40236</v>
      </c>
      <c r="G108" s="1524"/>
      <c r="H108" s="1523">
        <v>26175</v>
      </c>
      <c r="I108" s="1524"/>
    </row>
    <row r="109" spans="1:9" ht="12.75">
      <c r="A109" s="770" t="s">
        <v>867</v>
      </c>
      <c r="B109" s="1555" t="s">
        <v>761</v>
      </c>
      <c r="C109" s="1555"/>
      <c r="D109" s="1555"/>
      <c r="E109" s="1555"/>
      <c r="F109" s="1523">
        <v>5429</v>
      </c>
      <c r="G109" s="1524"/>
      <c r="H109" s="1523">
        <v>23184</v>
      </c>
      <c r="I109" s="1524"/>
    </row>
    <row r="110" spans="1:9" ht="12.75">
      <c r="A110" s="770"/>
      <c r="B110" s="1501"/>
      <c r="C110" s="1501"/>
      <c r="D110" s="1501"/>
      <c r="E110" s="1501"/>
      <c r="F110" s="1552"/>
      <c r="G110" s="1553"/>
      <c r="H110" s="1552"/>
      <c r="I110" s="1553"/>
    </row>
    <row r="111" spans="1:9" ht="13.5" thickBot="1">
      <c r="A111" s="770" t="s">
        <v>870</v>
      </c>
      <c r="B111" s="1556" t="s">
        <v>654</v>
      </c>
      <c r="C111" s="1556"/>
      <c r="D111" s="1556"/>
      <c r="E111" s="1556"/>
      <c r="F111" s="1549">
        <v>4031806</v>
      </c>
      <c r="G111" s="1548"/>
      <c r="H111" s="1549">
        <v>3861891</v>
      </c>
      <c r="I111" s="1548"/>
    </row>
    <row r="112" spans="1:9" ht="12.75">
      <c r="A112" s="779"/>
      <c r="B112" s="783"/>
      <c r="C112" s="783"/>
      <c r="D112" s="783"/>
      <c r="E112" s="783"/>
      <c r="F112" s="784"/>
      <c r="G112" s="784"/>
      <c r="H112" s="784"/>
      <c r="I112" s="784"/>
    </row>
    <row r="113" spans="1:9" ht="12.75">
      <c r="A113" s="780"/>
      <c r="B113" s="785"/>
      <c r="C113" s="785"/>
      <c r="D113" s="785"/>
      <c r="E113" s="785"/>
      <c r="F113" s="786"/>
      <c r="G113" s="786"/>
      <c r="H113" s="786"/>
      <c r="I113" s="786"/>
    </row>
    <row r="114" spans="1:9" ht="13.5" thickBot="1">
      <c r="A114" s="1560" t="s">
        <v>773</v>
      </c>
      <c r="B114" s="1560"/>
      <c r="C114" s="1560"/>
      <c r="D114" s="1560"/>
      <c r="E114" s="1560"/>
      <c r="F114" s="1560"/>
      <c r="G114" s="1560"/>
      <c r="H114" s="1560"/>
      <c r="I114" s="1560"/>
    </row>
    <row r="115" spans="1:9" ht="12.75">
      <c r="A115" s="781"/>
      <c r="B115" s="1557" t="s">
        <v>762</v>
      </c>
      <c r="C115" s="1557"/>
      <c r="D115" s="1557"/>
      <c r="E115" s="1557"/>
      <c r="F115" s="1558"/>
      <c r="G115" s="1559"/>
      <c r="H115" s="1558"/>
      <c r="I115" s="1559"/>
    </row>
    <row r="116" spans="1:9" ht="12.75">
      <c r="A116" s="770"/>
      <c r="B116" s="1501"/>
      <c r="C116" s="1501"/>
      <c r="D116" s="1501"/>
      <c r="E116" s="1501"/>
      <c r="F116" s="1552"/>
      <c r="G116" s="1553"/>
      <c r="H116" s="1552"/>
      <c r="I116" s="1553"/>
    </row>
    <row r="117" spans="1:9" ht="12.75">
      <c r="A117" s="770" t="s">
        <v>872</v>
      </c>
      <c r="B117" s="1538" t="s">
        <v>763</v>
      </c>
      <c r="C117" s="1538"/>
      <c r="D117" s="1538"/>
      <c r="E117" s="1538"/>
      <c r="F117" s="1561">
        <v>3375707</v>
      </c>
      <c r="G117" s="1562"/>
      <c r="H117" s="1561">
        <v>3297481</v>
      </c>
      <c r="I117" s="1562"/>
    </row>
    <row r="118" spans="1:9" ht="12.75">
      <c r="A118" s="770" t="s">
        <v>324</v>
      </c>
      <c r="B118" s="1555" t="s">
        <v>720</v>
      </c>
      <c r="C118" s="1555"/>
      <c r="D118" s="1555"/>
      <c r="E118" s="1555"/>
      <c r="F118" s="1563">
        <v>3243567</v>
      </c>
      <c r="G118" s="1564"/>
      <c r="H118" s="1563">
        <v>3243567</v>
      </c>
      <c r="I118" s="1564"/>
    </row>
    <row r="119" spans="1:9" ht="12.75">
      <c r="A119" s="770" t="s">
        <v>325</v>
      </c>
      <c r="B119" s="1555" t="s">
        <v>721</v>
      </c>
      <c r="C119" s="1555"/>
      <c r="D119" s="1555"/>
      <c r="E119" s="1555"/>
      <c r="F119" s="1563">
        <v>132140</v>
      </c>
      <c r="G119" s="1564"/>
      <c r="H119" s="1563">
        <v>53914</v>
      </c>
      <c r="I119" s="1564"/>
    </row>
    <row r="120" spans="1:9" ht="12.75">
      <c r="A120" s="770" t="s">
        <v>326</v>
      </c>
      <c r="B120" s="1555" t="s">
        <v>764</v>
      </c>
      <c r="C120" s="1555"/>
      <c r="D120" s="1555"/>
      <c r="E120" s="1555"/>
      <c r="F120" s="1563">
        <v>0</v>
      </c>
      <c r="G120" s="1564"/>
      <c r="H120" s="1563">
        <v>0</v>
      </c>
      <c r="I120" s="1564"/>
    </row>
    <row r="121" spans="1:9" ht="12.75">
      <c r="A121" s="770"/>
      <c r="B121" s="1501"/>
      <c r="C121" s="1501"/>
      <c r="D121" s="1501"/>
      <c r="E121" s="1501"/>
      <c r="F121" s="1552"/>
      <c r="G121" s="1553"/>
      <c r="H121" s="1552"/>
      <c r="I121" s="1553"/>
    </row>
    <row r="122" spans="1:9" ht="12.75">
      <c r="A122" s="770" t="s">
        <v>327</v>
      </c>
      <c r="B122" s="1525" t="s">
        <v>765</v>
      </c>
      <c r="C122" s="1525"/>
      <c r="D122" s="1525"/>
      <c r="E122" s="1525"/>
      <c r="F122" s="1561">
        <v>4467</v>
      </c>
      <c r="G122" s="1562"/>
      <c r="H122" s="1561">
        <v>10661</v>
      </c>
      <c r="I122" s="1562"/>
    </row>
    <row r="123" spans="1:9" ht="12.75">
      <c r="A123" s="770" t="s">
        <v>328</v>
      </c>
      <c r="B123" s="1555" t="s">
        <v>766</v>
      </c>
      <c r="C123" s="1555"/>
      <c r="D123" s="1555"/>
      <c r="E123" s="1555"/>
      <c r="F123" s="1523">
        <v>4467</v>
      </c>
      <c r="G123" s="1524"/>
      <c r="H123" s="1523">
        <v>6247</v>
      </c>
      <c r="I123" s="1524"/>
    </row>
    <row r="124" spans="1:9" ht="12.75">
      <c r="A124" s="770" t="s">
        <v>329</v>
      </c>
      <c r="B124" s="1555" t="s">
        <v>767</v>
      </c>
      <c r="C124" s="1555"/>
      <c r="D124" s="1555"/>
      <c r="E124" s="1555"/>
      <c r="F124" s="1552">
        <v>0</v>
      </c>
      <c r="G124" s="1553"/>
      <c r="H124" s="1523">
        <v>4414</v>
      </c>
      <c r="I124" s="1524"/>
    </row>
    <row r="125" spans="1:9" ht="12.75">
      <c r="A125" s="770"/>
      <c r="B125" s="1501"/>
      <c r="C125" s="1501"/>
      <c r="D125" s="1501"/>
      <c r="E125" s="1501"/>
      <c r="F125" s="1552"/>
      <c r="G125" s="1553"/>
      <c r="H125" s="1552"/>
      <c r="I125" s="1553"/>
    </row>
    <row r="126" spans="1:9" ht="12.75">
      <c r="A126" s="770" t="s">
        <v>330</v>
      </c>
      <c r="B126" s="1525" t="s">
        <v>768</v>
      </c>
      <c r="C126" s="1525"/>
      <c r="D126" s="1525"/>
      <c r="E126" s="1525"/>
      <c r="F126" s="1561">
        <v>651632</v>
      </c>
      <c r="G126" s="1562"/>
      <c r="H126" s="1561">
        <v>553749</v>
      </c>
      <c r="I126" s="1562"/>
    </row>
    <row r="127" spans="1:9" ht="12.75">
      <c r="A127" s="770" t="s">
        <v>331</v>
      </c>
      <c r="B127" s="1555" t="s">
        <v>769</v>
      </c>
      <c r="C127" s="1555"/>
      <c r="D127" s="1555"/>
      <c r="E127" s="1555"/>
      <c r="F127" s="1523">
        <v>375293</v>
      </c>
      <c r="G127" s="1524"/>
      <c r="H127" s="1523">
        <v>361440</v>
      </c>
      <c r="I127" s="1524"/>
    </row>
    <row r="128" spans="1:9" ht="12.75">
      <c r="A128" s="770" t="s">
        <v>332</v>
      </c>
      <c r="B128" s="1555" t="s">
        <v>770</v>
      </c>
      <c r="C128" s="1555"/>
      <c r="D128" s="1555"/>
      <c r="E128" s="1555"/>
      <c r="F128" s="1523">
        <v>235141</v>
      </c>
      <c r="G128" s="1524"/>
      <c r="H128" s="1523">
        <v>153611</v>
      </c>
      <c r="I128" s="1524"/>
    </row>
    <row r="129" spans="1:9" ht="12.75">
      <c r="A129" s="770" t="s">
        <v>623</v>
      </c>
      <c r="B129" s="1555" t="s">
        <v>771</v>
      </c>
      <c r="C129" s="1555"/>
      <c r="D129" s="1555"/>
      <c r="E129" s="1555"/>
      <c r="F129" s="1523">
        <v>41198</v>
      </c>
      <c r="G129" s="1524"/>
      <c r="H129" s="1523">
        <v>38698</v>
      </c>
      <c r="I129" s="1524"/>
    </row>
    <row r="130" spans="1:9" ht="12.75">
      <c r="A130" s="767"/>
      <c r="B130" s="1501"/>
      <c r="C130" s="1501"/>
      <c r="D130" s="1501"/>
      <c r="E130" s="1501"/>
      <c r="F130" s="1567"/>
      <c r="G130" s="1476"/>
      <c r="H130" s="1567"/>
      <c r="I130" s="1476"/>
    </row>
    <row r="131" spans="1:9" ht="12.75">
      <c r="A131" s="770" t="s">
        <v>626</v>
      </c>
      <c r="B131" s="1556" t="s">
        <v>667</v>
      </c>
      <c r="C131" s="1556"/>
      <c r="D131" s="1556"/>
      <c r="E131" s="1556"/>
      <c r="F131" s="1565">
        <v>4031806</v>
      </c>
      <c r="G131" s="1566"/>
      <c r="H131" s="1565">
        <v>3861891</v>
      </c>
      <c r="I131" s="1566"/>
    </row>
    <row r="132" spans="1:9" ht="13.5" thickBot="1">
      <c r="A132" s="787"/>
      <c r="B132" s="788"/>
      <c r="C132" s="789"/>
      <c r="D132" s="789"/>
      <c r="E132" s="790"/>
      <c r="F132" s="788"/>
      <c r="G132" s="791"/>
      <c r="H132" s="788"/>
      <c r="I132" s="791"/>
    </row>
  </sheetData>
  <sheetProtection/>
  <mergeCells count="343">
    <mergeCell ref="H101:I101"/>
    <mergeCell ref="H91:I91"/>
    <mergeCell ref="H92:I92"/>
    <mergeCell ref="H94:I94"/>
    <mergeCell ref="H96:I96"/>
    <mergeCell ref="H98:I98"/>
    <mergeCell ref="H100:I100"/>
    <mergeCell ref="H86:I86"/>
    <mergeCell ref="H87:I87"/>
    <mergeCell ref="H88:I88"/>
    <mergeCell ref="H90:I90"/>
    <mergeCell ref="H83:I83"/>
    <mergeCell ref="H67:I67"/>
    <mergeCell ref="H68:I68"/>
    <mergeCell ref="H69:I69"/>
    <mergeCell ref="H70:I70"/>
    <mergeCell ref="H71:I71"/>
    <mergeCell ref="H79:I79"/>
    <mergeCell ref="H78:I78"/>
    <mergeCell ref="H72:I72"/>
    <mergeCell ref="F52:G52"/>
    <mergeCell ref="F53:G53"/>
    <mergeCell ref="F50:G50"/>
    <mergeCell ref="B47:E47"/>
    <mergeCell ref="F65:G65"/>
    <mergeCell ref="B69:E69"/>
    <mergeCell ref="H46:I46"/>
    <mergeCell ref="H61:I61"/>
    <mergeCell ref="H65:I65"/>
    <mergeCell ref="F68:G68"/>
    <mergeCell ref="F69:G69"/>
    <mergeCell ref="F64:G64"/>
    <mergeCell ref="H58:I58"/>
    <mergeCell ref="B52:E52"/>
    <mergeCell ref="H59:I59"/>
    <mergeCell ref="H64:I64"/>
    <mergeCell ref="H52:I52"/>
    <mergeCell ref="A57:I57"/>
    <mergeCell ref="A56:I56"/>
    <mergeCell ref="B60:E60"/>
    <mergeCell ref="H60:I60"/>
    <mergeCell ref="H55:I55"/>
    <mergeCell ref="F61:G61"/>
    <mergeCell ref="B53:E53"/>
    <mergeCell ref="H44:I44"/>
    <mergeCell ref="H45:I45"/>
    <mergeCell ref="H50:I50"/>
    <mergeCell ref="H51:I51"/>
    <mergeCell ref="H48:I48"/>
    <mergeCell ref="F88:G88"/>
    <mergeCell ref="H49:I49"/>
    <mergeCell ref="H33:I33"/>
    <mergeCell ref="H37:I37"/>
    <mergeCell ref="H39:I39"/>
    <mergeCell ref="H40:I40"/>
    <mergeCell ref="H54:I54"/>
    <mergeCell ref="H35:I35"/>
    <mergeCell ref="H42:I42"/>
    <mergeCell ref="H43:I43"/>
    <mergeCell ref="F100:G100"/>
    <mergeCell ref="F101:G101"/>
    <mergeCell ref="F90:G90"/>
    <mergeCell ref="F91:G91"/>
    <mergeCell ref="F92:G92"/>
    <mergeCell ref="F94:G94"/>
    <mergeCell ref="F96:G96"/>
    <mergeCell ref="F98:G98"/>
    <mergeCell ref="H12:I12"/>
    <mergeCell ref="H13:I13"/>
    <mergeCell ref="H14:I14"/>
    <mergeCell ref="F87:G87"/>
    <mergeCell ref="F85:G85"/>
    <mergeCell ref="H15:I15"/>
    <mergeCell ref="H36:I36"/>
    <mergeCell ref="H32:I32"/>
    <mergeCell ref="H19:I19"/>
    <mergeCell ref="H21:I21"/>
    <mergeCell ref="F77:G77"/>
    <mergeCell ref="F78:G78"/>
    <mergeCell ref="F79:G79"/>
    <mergeCell ref="H22:I22"/>
    <mergeCell ref="H30:I30"/>
    <mergeCell ref="H31:I31"/>
    <mergeCell ref="H23:I23"/>
    <mergeCell ref="H28:I28"/>
    <mergeCell ref="H24:I24"/>
    <mergeCell ref="H41:I41"/>
    <mergeCell ref="F83:G83"/>
    <mergeCell ref="F86:G86"/>
    <mergeCell ref="F72:G72"/>
    <mergeCell ref="F51:G51"/>
    <mergeCell ref="F55:G55"/>
    <mergeCell ref="F58:G58"/>
    <mergeCell ref="F59:G59"/>
    <mergeCell ref="F60:G60"/>
    <mergeCell ref="F70:G70"/>
    <mergeCell ref="F74:G74"/>
    <mergeCell ref="H16:I16"/>
    <mergeCell ref="H17:I17"/>
    <mergeCell ref="H25:I25"/>
    <mergeCell ref="H26:I26"/>
    <mergeCell ref="H34:I34"/>
    <mergeCell ref="F39:G39"/>
    <mergeCell ref="F18:G18"/>
    <mergeCell ref="H18:I18"/>
    <mergeCell ref="H27:I27"/>
    <mergeCell ref="F25:G25"/>
    <mergeCell ref="F26:G26"/>
    <mergeCell ref="F40:G40"/>
    <mergeCell ref="F41:G41"/>
    <mergeCell ref="F37:G37"/>
    <mergeCell ref="F46:G46"/>
    <mergeCell ref="F42:G42"/>
    <mergeCell ref="F43:G43"/>
    <mergeCell ref="B101:E101"/>
    <mergeCell ref="F12:G12"/>
    <mergeCell ref="F13:G13"/>
    <mergeCell ref="F14:G14"/>
    <mergeCell ref="F15:G15"/>
    <mergeCell ref="F19:G19"/>
    <mergeCell ref="F21:G21"/>
    <mergeCell ref="F22:G22"/>
    <mergeCell ref="B98:E98"/>
    <mergeCell ref="F36:G36"/>
    <mergeCell ref="B100:E100"/>
    <mergeCell ref="F23:G23"/>
    <mergeCell ref="F24:G24"/>
    <mergeCell ref="F30:G30"/>
    <mergeCell ref="F28:G28"/>
    <mergeCell ref="F31:G31"/>
    <mergeCell ref="F32:G32"/>
    <mergeCell ref="F33:G33"/>
    <mergeCell ref="B74:E74"/>
    <mergeCell ref="F54:G54"/>
    <mergeCell ref="B83:E83"/>
    <mergeCell ref="B86:E86"/>
    <mergeCell ref="B76:E76"/>
    <mergeCell ref="B78:E78"/>
    <mergeCell ref="B79:E79"/>
    <mergeCell ref="B85:E85"/>
    <mergeCell ref="B84:E84"/>
    <mergeCell ref="B80:E80"/>
    <mergeCell ref="B81:E81"/>
    <mergeCell ref="B70:E70"/>
    <mergeCell ref="B58:E58"/>
    <mergeCell ref="B77:E77"/>
    <mergeCell ref="B21:E21"/>
    <mergeCell ref="B22:E22"/>
    <mergeCell ref="B75:E75"/>
    <mergeCell ref="B55:E55"/>
    <mergeCell ref="B59:E59"/>
    <mergeCell ref="B65:E65"/>
    <mergeCell ref="B42:E42"/>
    <mergeCell ref="B23:E23"/>
    <mergeCell ref="B46:E46"/>
    <mergeCell ref="B44:E44"/>
    <mergeCell ref="B45:E45"/>
    <mergeCell ref="B28:E28"/>
    <mergeCell ref="B37:E37"/>
    <mergeCell ref="B40:E40"/>
    <mergeCell ref="B39:E39"/>
    <mergeCell ref="B26:E26"/>
    <mergeCell ref="B43:E43"/>
    <mergeCell ref="F17:G17"/>
    <mergeCell ref="B34:E34"/>
    <mergeCell ref="B35:E35"/>
    <mergeCell ref="F34:G34"/>
    <mergeCell ref="F35:G35"/>
    <mergeCell ref="B32:E32"/>
    <mergeCell ref="B33:E33"/>
    <mergeCell ref="B27:E27"/>
    <mergeCell ref="F27:G27"/>
    <mergeCell ref="B25:E25"/>
    <mergeCell ref="B68:E68"/>
    <mergeCell ref="B67:E67"/>
    <mergeCell ref="F67:G67"/>
    <mergeCell ref="F44:G44"/>
    <mergeCell ref="F45:G45"/>
    <mergeCell ref="F48:G48"/>
    <mergeCell ref="B49:E49"/>
    <mergeCell ref="B48:E48"/>
    <mergeCell ref="F49:G49"/>
    <mergeCell ref="B54:E54"/>
    <mergeCell ref="B131:E131"/>
    <mergeCell ref="F131:G131"/>
    <mergeCell ref="H131:I131"/>
    <mergeCell ref="B129:E129"/>
    <mergeCell ref="F129:G129"/>
    <mergeCell ref="H129:I129"/>
    <mergeCell ref="B130:E130"/>
    <mergeCell ref="F130:G130"/>
    <mergeCell ref="H130:I130"/>
    <mergeCell ref="B128:E128"/>
    <mergeCell ref="F128:G128"/>
    <mergeCell ref="H128:I128"/>
    <mergeCell ref="B12:E12"/>
    <mergeCell ref="B14:E14"/>
    <mergeCell ref="B15:E15"/>
    <mergeCell ref="B31:E31"/>
    <mergeCell ref="B50:E50"/>
    <mergeCell ref="B36:E36"/>
    <mergeCell ref="B64:E64"/>
    <mergeCell ref="B126:E126"/>
    <mergeCell ref="F126:G126"/>
    <mergeCell ref="H126:I126"/>
    <mergeCell ref="B127:E127"/>
    <mergeCell ref="F127:G127"/>
    <mergeCell ref="H127:I127"/>
    <mergeCell ref="B124:E124"/>
    <mergeCell ref="F124:G124"/>
    <mergeCell ref="H124:I124"/>
    <mergeCell ref="B125:E125"/>
    <mergeCell ref="F125:G125"/>
    <mergeCell ref="H125:I125"/>
    <mergeCell ref="B122:E122"/>
    <mergeCell ref="F122:G122"/>
    <mergeCell ref="H122:I122"/>
    <mergeCell ref="B123:E123"/>
    <mergeCell ref="F123:G123"/>
    <mergeCell ref="H123:I123"/>
    <mergeCell ref="B120:E120"/>
    <mergeCell ref="F120:G120"/>
    <mergeCell ref="H120:I120"/>
    <mergeCell ref="B121:E121"/>
    <mergeCell ref="F121:G121"/>
    <mergeCell ref="H121:I121"/>
    <mergeCell ref="B118:E118"/>
    <mergeCell ref="F118:G118"/>
    <mergeCell ref="H118:I118"/>
    <mergeCell ref="B119:E119"/>
    <mergeCell ref="F119:G119"/>
    <mergeCell ref="H119:I119"/>
    <mergeCell ref="B116:E116"/>
    <mergeCell ref="F116:G116"/>
    <mergeCell ref="H116:I116"/>
    <mergeCell ref="B117:E117"/>
    <mergeCell ref="F117:G117"/>
    <mergeCell ref="H117:I117"/>
    <mergeCell ref="B111:E111"/>
    <mergeCell ref="F111:G111"/>
    <mergeCell ref="H111:I111"/>
    <mergeCell ref="B115:E115"/>
    <mergeCell ref="F115:G115"/>
    <mergeCell ref="H115:I115"/>
    <mergeCell ref="A114:I114"/>
    <mergeCell ref="B109:E109"/>
    <mergeCell ref="F109:G109"/>
    <mergeCell ref="H109:I109"/>
    <mergeCell ref="B110:E110"/>
    <mergeCell ref="F110:G110"/>
    <mergeCell ref="H110:I110"/>
    <mergeCell ref="B107:E107"/>
    <mergeCell ref="F107:G107"/>
    <mergeCell ref="H107:I107"/>
    <mergeCell ref="B108:E108"/>
    <mergeCell ref="F108:G108"/>
    <mergeCell ref="H108:I108"/>
    <mergeCell ref="B105:E105"/>
    <mergeCell ref="F105:G105"/>
    <mergeCell ref="H105:I105"/>
    <mergeCell ref="B106:E106"/>
    <mergeCell ref="F106:G106"/>
    <mergeCell ref="H106:I106"/>
    <mergeCell ref="B103:E103"/>
    <mergeCell ref="F103:G103"/>
    <mergeCell ref="H103:I103"/>
    <mergeCell ref="B104:E104"/>
    <mergeCell ref="F104:G104"/>
    <mergeCell ref="H104:I104"/>
    <mergeCell ref="B95:E95"/>
    <mergeCell ref="B97:E97"/>
    <mergeCell ref="B92:E92"/>
    <mergeCell ref="B94:E94"/>
    <mergeCell ref="B96:E96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F16:G16"/>
    <mergeCell ref="B90:E90"/>
    <mergeCell ref="B51:E51"/>
    <mergeCell ref="B24:E24"/>
    <mergeCell ref="B30:E30"/>
    <mergeCell ref="B29:E29"/>
    <mergeCell ref="B38:E38"/>
    <mergeCell ref="B61:E61"/>
    <mergeCell ref="B66:E66"/>
    <mergeCell ref="B41:E41"/>
    <mergeCell ref="B11:E11"/>
    <mergeCell ref="B20:E20"/>
    <mergeCell ref="B9:E9"/>
    <mergeCell ref="B13:E13"/>
    <mergeCell ref="B19:E19"/>
    <mergeCell ref="B16:E16"/>
    <mergeCell ref="B17:E17"/>
    <mergeCell ref="B18:E18"/>
    <mergeCell ref="A1:I1"/>
    <mergeCell ref="A2:I4"/>
    <mergeCell ref="A5:A6"/>
    <mergeCell ref="B5:E6"/>
    <mergeCell ref="F5:G6"/>
    <mergeCell ref="H5:I6"/>
    <mergeCell ref="H85:I85"/>
    <mergeCell ref="B102:E102"/>
    <mergeCell ref="F102:G102"/>
    <mergeCell ref="H102:I102"/>
    <mergeCell ref="B87:E87"/>
    <mergeCell ref="B88:E88"/>
    <mergeCell ref="B99:E99"/>
    <mergeCell ref="B89:E89"/>
    <mergeCell ref="B93:E93"/>
    <mergeCell ref="B91:E91"/>
    <mergeCell ref="B73:E73"/>
    <mergeCell ref="F73:G73"/>
    <mergeCell ref="H73:I73"/>
    <mergeCell ref="B82:E82"/>
    <mergeCell ref="F82:G82"/>
    <mergeCell ref="H82:I82"/>
    <mergeCell ref="H74:I74"/>
    <mergeCell ref="H76:I76"/>
    <mergeCell ref="H77:I77"/>
    <mergeCell ref="F76:G76"/>
    <mergeCell ref="B71:E71"/>
    <mergeCell ref="B72:E72"/>
    <mergeCell ref="F71:G71"/>
    <mergeCell ref="H53:I53"/>
    <mergeCell ref="B62:E62"/>
    <mergeCell ref="B63:E63"/>
    <mergeCell ref="F62:G62"/>
    <mergeCell ref="F63:G63"/>
    <mergeCell ref="H62:I62"/>
    <mergeCell ref="H63:I63"/>
    <mergeCell ref="F80:G80"/>
    <mergeCell ref="F81:G81"/>
    <mergeCell ref="H80:I80"/>
    <mergeCell ref="H81:I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44"/>
  <sheetViews>
    <sheetView workbookViewId="0" topLeftCell="A1">
      <selection activeCell="A1" sqref="A1:H1"/>
    </sheetView>
  </sheetViews>
  <sheetFormatPr defaultColWidth="8.00390625" defaultRowHeight="12.75"/>
  <cols>
    <col min="1" max="1" width="7.125" style="627" customWidth="1"/>
    <col min="2" max="2" width="43.875" style="628" customWidth="1"/>
    <col min="3" max="3" width="13.75390625" style="579" customWidth="1"/>
    <col min="4" max="4" width="12.00390625" style="579" customWidth="1"/>
    <col min="5" max="6" width="13.75390625" style="579" customWidth="1"/>
    <col min="7" max="7" width="12.625" style="579" customWidth="1"/>
    <col min="8" max="8" width="13.75390625" style="579" customWidth="1"/>
    <col min="9" max="16384" width="8.00390625" style="579" customWidth="1"/>
  </cols>
  <sheetData>
    <row r="1" spans="1:8" s="572" customFormat="1" ht="32.25" customHeight="1">
      <c r="A1" s="1586" t="s">
        <v>211</v>
      </c>
      <c r="B1" s="1587"/>
      <c r="C1" s="1587"/>
      <c r="D1" s="1587"/>
      <c r="E1" s="1587"/>
      <c r="F1" s="1587"/>
      <c r="G1" s="1587"/>
      <c r="H1" s="1587"/>
    </row>
    <row r="2" spans="1:8" s="572" customFormat="1" ht="16.5" customHeight="1" thickBot="1">
      <c r="A2" s="573" t="s">
        <v>108</v>
      </c>
      <c r="B2" s="574"/>
      <c r="C2" s="573"/>
      <c r="D2" s="573"/>
      <c r="E2" s="574"/>
      <c r="F2" s="574"/>
      <c r="G2" s="574"/>
      <c r="H2" s="575" t="s">
        <v>632</v>
      </c>
    </row>
    <row r="3" spans="1:8" ht="52.5" customHeight="1" thickBot="1" thickTop="1">
      <c r="A3" s="1582" t="s">
        <v>633</v>
      </c>
      <c r="B3" s="1583"/>
      <c r="C3" s="576" t="s">
        <v>634</v>
      </c>
      <c r="D3" s="576" t="s">
        <v>635</v>
      </c>
      <c r="E3" s="577" t="s">
        <v>636</v>
      </c>
      <c r="F3" s="576" t="s">
        <v>637</v>
      </c>
      <c r="G3" s="576" t="s">
        <v>635</v>
      </c>
      <c r="H3" s="578" t="s">
        <v>638</v>
      </c>
    </row>
    <row r="4" spans="1:8" s="585" customFormat="1" ht="15.75" customHeight="1" thickBot="1">
      <c r="A4" s="580" t="s">
        <v>827</v>
      </c>
      <c r="B4" s="581" t="s">
        <v>639</v>
      </c>
      <c r="C4" s="583">
        <f aca="true" t="shared" si="0" ref="C4:H4">SUM(C5:C8)</f>
        <v>3920747</v>
      </c>
      <c r="D4" s="582">
        <f t="shared" si="0"/>
        <v>0</v>
      </c>
      <c r="E4" s="582">
        <f t="shared" si="0"/>
        <v>3920747</v>
      </c>
      <c r="F4" s="583">
        <f t="shared" si="0"/>
        <v>3786796</v>
      </c>
      <c r="G4" s="582">
        <f t="shared" si="0"/>
        <v>0</v>
      </c>
      <c r="H4" s="584">
        <f t="shared" si="0"/>
        <v>3786796</v>
      </c>
    </row>
    <row r="5" spans="1:8" ht="12.75">
      <c r="A5" s="586" t="s">
        <v>829</v>
      </c>
      <c r="B5" s="587" t="s">
        <v>640</v>
      </c>
      <c r="C5" s="590">
        <v>13798</v>
      </c>
      <c r="D5" s="588"/>
      <c r="E5" s="589">
        <f>D5+C5</f>
        <v>13798</v>
      </c>
      <c r="F5" s="590">
        <v>9519</v>
      </c>
      <c r="G5" s="590"/>
      <c r="H5" s="591">
        <f>G5+F5</f>
        <v>9519</v>
      </c>
    </row>
    <row r="6" spans="1:8" ht="12.75">
      <c r="A6" s="592" t="s">
        <v>837</v>
      </c>
      <c r="B6" s="593" t="s">
        <v>641</v>
      </c>
      <c r="C6" s="596">
        <v>2692256</v>
      </c>
      <c r="D6" s="594"/>
      <c r="E6" s="595">
        <f>D6+C6</f>
        <v>2692256</v>
      </c>
      <c r="F6" s="596">
        <v>2612795</v>
      </c>
      <c r="G6" s="596"/>
      <c r="H6" s="597">
        <f>G6+F6</f>
        <v>2612795</v>
      </c>
    </row>
    <row r="7" spans="1:8" ht="12.75">
      <c r="A7" s="592" t="s">
        <v>844</v>
      </c>
      <c r="B7" s="593" t="s">
        <v>642</v>
      </c>
      <c r="C7" s="599">
        <v>8453</v>
      </c>
      <c r="D7" s="598"/>
      <c r="E7" s="595">
        <f>D7+C7</f>
        <v>8453</v>
      </c>
      <c r="F7" s="599">
        <v>5652</v>
      </c>
      <c r="G7" s="599"/>
      <c r="H7" s="597">
        <f>G7+F7</f>
        <v>5652</v>
      </c>
    </row>
    <row r="8" spans="1:8" ht="13.5" thickBot="1">
      <c r="A8" s="592" t="s">
        <v>846</v>
      </c>
      <c r="B8" s="593" t="s">
        <v>643</v>
      </c>
      <c r="C8" s="602">
        <v>1206240</v>
      </c>
      <c r="D8" s="600"/>
      <c r="E8" s="601">
        <f>D8+C8</f>
        <v>1206240</v>
      </c>
      <c r="F8" s="602">
        <v>1158830</v>
      </c>
      <c r="G8" s="602"/>
      <c r="H8" s="603">
        <f>G8+F8</f>
        <v>1158830</v>
      </c>
    </row>
    <row r="9" spans="1:8" s="604" customFormat="1" ht="15.75" customHeight="1" thickBot="1">
      <c r="A9" s="580" t="s">
        <v>848</v>
      </c>
      <c r="B9" s="581" t="s">
        <v>644</v>
      </c>
      <c r="C9" s="582">
        <f aca="true" t="shared" si="1" ref="C9:H9">SUM(C10:C14)</f>
        <v>111059</v>
      </c>
      <c r="D9" s="582">
        <f t="shared" si="1"/>
        <v>0</v>
      </c>
      <c r="E9" s="582">
        <f t="shared" si="1"/>
        <v>111059</v>
      </c>
      <c r="F9" s="582">
        <f t="shared" si="1"/>
        <v>75095</v>
      </c>
      <c r="G9" s="582">
        <f t="shared" si="1"/>
        <v>0</v>
      </c>
      <c r="H9" s="584">
        <f t="shared" si="1"/>
        <v>75095</v>
      </c>
    </row>
    <row r="10" spans="1:8" ht="12.75">
      <c r="A10" s="592" t="s">
        <v>851</v>
      </c>
      <c r="B10" s="593" t="s">
        <v>645</v>
      </c>
      <c r="C10" s="606">
        <v>4178</v>
      </c>
      <c r="D10" s="605"/>
      <c r="E10" s="589">
        <f>D10+C10</f>
        <v>4178</v>
      </c>
      <c r="F10" s="606">
        <v>1779</v>
      </c>
      <c r="G10" s="605"/>
      <c r="H10" s="591">
        <f>G10+F10</f>
        <v>1779</v>
      </c>
    </row>
    <row r="11" spans="1:8" ht="12.75">
      <c r="A11" s="592" t="s">
        <v>856</v>
      </c>
      <c r="B11" s="593" t="s">
        <v>650</v>
      </c>
      <c r="C11" s="599">
        <v>61216</v>
      </c>
      <c r="D11" s="598"/>
      <c r="E11" s="595">
        <f>D11+C11</f>
        <v>61216</v>
      </c>
      <c r="F11" s="599">
        <v>23957</v>
      </c>
      <c r="G11" s="598"/>
      <c r="H11" s="597">
        <f>G11+F11</f>
        <v>23957</v>
      </c>
    </row>
    <row r="12" spans="1:8" ht="12.75">
      <c r="A12" s="592" t="s">
        <v>860</v>
      </c>
      <c r="B12" s="593" t="s">
        <v>651</v>
      </c>
      <c r="C12" s="599"/>
      <c r="D12" s="598"/>
      <c r="E12" s="595">
        <f>D12+C12</f>
        <v>0</v>
      </c>
      <c r="F12" s="599"/>
      <c r="G12" s="598"/>
      <c r="H12" s="597">
        <f>G12+F12</f>
        <v>0</v>
      </c>
    </row>
    <row r="13" spans="1:8" ht="12.75">
      <c r="A13" s="607" t="s">
        <v>865</v>
      </c>
      <c r="B13" s="593" t="s">
        <v>652</v>
      </c>
      <c r="C13" s="599">
        <v>40236</v>
      </c>
      <c r="D13" s="598"/>
      <c r="E13" s="595">
        <f>D13+C13</f>
        <v>40236</v>
      </c>
      <c r="F13" s="599">
        <v>26175</v>
      </c>
      <c r="G13" s="598"/>
      <c r="H13" s="597">
        <f>G13+F13</f>
        <v>26175</v>
      </c>
    </row>
    <row r="14" spans="1:8" ht="13.5" thickBot="1">
      <c r="A14" s="592" t="s">
        <v>867</v>
      </c>
      <c r="B14" s="593" t="s">
        <v>653</v>
      </c>
      <c r="C14" s="602">
        <v>5429</v>
      </c>
      <c r="D14" s="600"/>
      <c r="E14" s="601">
        <f>D14+C14</f>
        <v>5429</v>
      </c>
      <c r="F14" s="602">
        <v>23184</v>
      </c>
      <c r="G14" s="600"/>
      <c r="H14" s="603">
        <f>G14+F14</f>
        <v>23184</v>
      </c>
    </row>
    <row r="15" spans="1:8" s="609" customFormat="1" ht="27" customHeight="1" thickBot="1">
      <c r="A15" s="580" t="s">
        <v>870</v>
      </c>
      <c r="B15" s="608" t="s">
        <v>654</v>
      </c>
      <c r="C15" s="582">
        <f aca="true" t="shared" si="2" ref="C15:H15">C4+C9</f>
        <v>4031806</v>
      </c>
      <c r="D15" s="582">
        <f t="shared" si="2"/>
        <v>0</v>
      </c>
      <c r="E15" s="582">
        <f t="shared" si="2"/>
        <v>4031806</v>
      </c>
      <c r="F15" s="582">
        <f t="shared" si="2"/>
        <v>3861891</v>
      </c>
      <c r="G15" s="582">
        <f t="shared" si="2"/>
        <v>0</v>
      </c>
      <c r="H15" s="584">
        <f t="shared" si="2"/>
        <v>3861891</v>
      </c>
    </row>
    <row r="16" spans="1:8" ht="50.25" customHeight="1" thickBot="1">
      <c r="A16" s="1584" t="s">
        <v>655</v>
      </c>
      <c r="B16" s="1585"/>
      <c r="C16" s="610" t="s">
        <v>634</v>
      </c>
      <c r="D16" s="611" t="s">
        <v>635</v>
      </c>
      <c r="E16" s="612" t="s">
        <v>636</v>
      </c>
      <c r="F16" s="611" t="s">
        <v>637</v>
      </c>
      <c r="G16" s="611" t="s">
        <v>635</v>
      </c>
      <c r="H16" s="613" t="s">
        <v>638</v>
      </c>
    </row>
    <row r="17" spans="1:8" s="604" customFormat="1" ht="15.75" customHeight="1" thickBot="1">
      <c r="A17" s="614" t="s">
        <v>872</v>
      </c>
      <c r="B17" s="615" t="s">
        <v>656</v>
      </c>
      <c r="C17" s="582">
        <f aca="true" t="shared" si="3" ref="C17:H17">C18+C19+C20</f>
        <v>3375707</v>
      </c>
      <c r="D17" s="582">
        <f t="shared" si="3"/>
        <v>0</v>
      </c>
      <c r="E17" s="582">
        <f t="shared" si="3"/>
        <v>3375707</v>
      </c>
      <c r="F17" s="582">
        <f t="shared" si="3"/>
        <v>3297481</v>
      </c>
      <c r="G17" s="582">
        <f t="shared" si="3"/>
        <v>0</v>
      </c>
      <c r="H17" s="584">
        <f t="shared" si="3"/>
        <v>3297481</v>
      </c>
    </row>
    <row r="18" spans="1:8" ht="12.75">
      <c r="A18" s="616" t="s">
        <v>324</v>
      </c>
      <c r="B18" s="593" t="s">
        <v>657</v>
      </c>
      <c r="C18" s="605">
        <v>3243567</v>
      </c>
      <c r="D18" s="605"/>
      <c r="E18" s="589">
        <f>D18+C18</f>
        <v>3243567</v>
      </c>
      <c r="F18" s="605">
        <v>3243567</v>
      </c>
      <c r="G18" s="605"/>
      <c r="H18" s="591">
        <f>G18+F18</f>
        <v>3243567</v>
      </c>
    </row>
    <row r="19" spans="1:8" ht="12.75">
      <c r="A19" s="616" t="s">
        <v>325</v>
      </c>
      <c r="B19" s="593" t="s">
        <v>658</v>
      </c>
      <c r="C19" s="617">
        <v>132140</v>
      </c>
      <c r="D19" s="617"/>
      <c r="E19" s="618">
        <f>D19+C19</f>
        <v>132140</v>
      </c>
      <c r="F19" s="617">
        <v>53914</v>
      </c>
      <c r="G19" s="617"/>
      <c r="H19" s="619">
        <f>G19+F19</f>
        <v>53914</v>
      </c>
    </row>
    <row r="20" spans="1:8" ht="13.5" thickBot="1">
      <c r="A20" s="620" t="s">
        <v>326</v>
      </c>
      <c r="B20" s="621" t="s">
        <v>659</v>
      </c>
      <c r="C20" s="600"/>
      <c r="D20" s="600"/>
      <c r="E20" s="601">
        <f>D20+C20</f>
        <v>0</v>
      </c>
      <c r="F20" s="600"/>
      <c r="G20" s="600"/>
      <c r="H20" s="603">
        <f>G20+F20</f>
        <v>0</v>
      </c>
    </row>
    <row r="21" spans="1:8" s="604" customFormat="1" ht="15.75" customHeight="1" thickBot="1">
      <c r="A21" s="614" t="s">
        <v>327</v>
      </c>
      <c r="B21" s="615" t="s">
        <v>660</v>
      </c>
      <c r="C21" s="582">
        <f aca="true" t="shared" si="4" ref="C21:H21">C22+C23</f>
        <v>4467</v>
      </c>
      <c r="D21" s="582">
        <f t="shared" si="4"/>
        <v>0</v>
      </c>
      <c r="E21" s="582">
        <f t="shared" si="4"/>
        <v>4467</v>
      </c>
      <c r="F21" s="582">
        <f t="shared" si="4"/>
        <v>10661</v>
      </c>
      <c r="G21" s="582">
        <f t="shared" si="4"/>
        <v>0</v>
      </c>
      <c r="H21" s="584">
        <f t="shared" si="4"/>
        <v>10661</v>
      </c>
    </row>
    <row r="22" spans="1:8" ht="12.75">
      <c r="A22" s="616" t="s">
        <v>328</v>
      </c>
      <c r="B22" s="593" t="s">
        <v>661</v>
      </c>
      <c r="C22" s="605">
        <v>4467</v>
      </c>
      <c r="D22" s="605"/>
      <c r="E22" s="589">
        <f>D22+C22</f>
        <v>4467</v>
      </c>
      <c r="F22" s="605">
        <v>6247</v>
      </c>
      <c r="G22" s="605"/>
      <c r="H22" s="591">
        <f>G22+F22</f>
        <v>6247</v>
      </c>
    </row>
    <row r="23" spans="1:8" ht="13.5" thickBot="1">
      <c r="A23" s="616" t="s">
        <v>329</v>
      </c>
      <c r="B23" s="593" t="s">
        <v>662</v>
      </c>
      <c r="C23" s="600"/>
      <c r="D23" s="600"/>
      <c r="E23" s="601">
        <f>D23+C23</f>
        <v>0</v>
      </c>
      <c r="F23" s="600">
        <v>4414</v>
      </c>
      <c r="G23" s="600"/>
      <c r="H23" s="603">
        <f>G23+F23</f>
        <v>4414</v>
      </c>
    </row>
    <row r="24" spans="1:8" s="604" customFormat="1" ht="15.75" customHeight="1" thickBot="1">
      <c r="A24" s="614" t="s">
        <v>330</v>
      </c>
      <c r="B24" s="581" t="s">
        <v>663</v>
      </c>
      <c r="C24" s="582">
        <f aca="true" t="shared" si="5" ref="C24:H24">SUM(C25:C27)</f>
        <v>651632</v>
      </c>
      <c r="D24" s="582">
        <f t="shared" si="5"/>
        <v>0</v>
      </c>
      <c r="E24" s="582">
        <f t="shared" si="5"/>
        <v>651632</v>
      </c>
      <c r="F24" s="582">
        <f t="shared" si="5"/>
        <v>553749</v>
      </c>
      <c r="G24" s="582">
        <f t="shared" si="5"/>
        <v>0</v>
      </c>
      <c r="H24" s="584">
        <f t="shared" si="5"/>
        <v>553749</v>
      </c>
    </row>
    <row r="25" spans="1:8" ht="12.75">
      <c r="A25" s="616" t="s">
        <v>331</v>
      </c>
      <c r="B25" s="593" t="s">
        <v>664</v>
      </c>
      <c r="C25" s="605">
        <v>375293</v>
      </c>
      <c r="D25" s="605"/>
      <c r="E25" s="589">
        <f>D25+C25</f>
        <v>375293</v>
      </c>
      <c r="F25" s="605">
        <v>361440</v>
      </c>
      <c r="G25" s="605"/>
      <c r="H25" s="591">
        <f>G25+F25</f>
        <v>361440</v>
      </c>
    </row>
    <row r="26" spans="1:8" ht="12.75">
      <c r="A26" s="616" t="s">
        <v>332</v>
      </c>
      <c r="B26" s="593" t="s">
        <v>665</v>
      </c>
      <c r="C26" s="598">
        <v>235141</v>
      </c>
      <c r="D26" s="598"/>
      <c r="E26" s="595">
        <f>D26+C26</f>
        <v>235141</v>
      </c>
      <c r="F26" s="598">
        <v>153611</v>
      </c>
      <c r="G26" s="598"/>
      <c r="H26" s="597">
        <f>G26+F26</f>
        <v>153611</v>
      </c>
    </row>
    <row r="27" spans="1:8" ht="13.5" thickBot="1">
      <c r="A27" s="616" t="s">
        <v>623</v>
      </c>
      <c r="B27" s="593" t="s">
        <v>666</v>
      </c>
      <c r="C27" s="600">
        <v>41198</v>
      </c>
      <c r="D27" s="600"/>
      <c r="E27" s="601">
        <f>D27+C27</f>
        <v>41198</v>
      </c>
      <c r="F27" s="600">
        <v>38698</v>
      </c>
      <c r="G27" s="600"/>
      <c r="H27" s="603">
        <f>G27+F27</f>
        <v>38698</v>
      </c>
    </row>
    <row r="28" spans="1:8" s="626" customFormat="1" ht="24" customHeight="1" thickBot="1">
      <c r="A28" s="622" t="s">
        <v>626</v>
      </c>
      <c r="B28" s="623" t="s">
        <v>667</v>
      </c>
      <c r="C28" s="624">
        <f aca="true" t="shared" si="6" ref="C28:H28">C17+C21+C24</f>
        <v>4031806</v>
      </c>
      <c r="D28" s="624">
        <f t="shared" si="6"/>
        <v>0</v>
      </c>
      <c r="E28" s="624">
        <f t="shared" si="6"/>
        <v>4031806</v>
      </c>
      <c r="F28" s="624">
        <f t="shared" si="6"/>
        <v>3861891</v>
      </c>
      <c r="G28" s="624">
        <f t="shared" si="6"/>
        <v>0</v>
      </c>
      <c r="H28" s="625">
        <f t="shared" si="6"/>
        <v>3861891</v>
      </c>
    </row>
    <row r="29" ht="13.5" thickTop="1">
      <c r="D29" s="629"/>
    </row>
    <row r="30" ht="12.75">
      <c r="D30" s="629"/>
    </row>
    <row r="31" ht="12.75">
      <c r="D31" s="629"/>
    </row>
    <row r="32" ht="12.75">
      <c r="D32" s="629"/>
    </row>
    <row r="33" ht="12.75">
      <c r="D33" s="629"/>
    </row>
    <row r="34" ht="12.75">
      <c r="D34" s="629"/>
    </row>
    <row r="35" ht="12.75">
      <c r="D35" s="629"/>
    </row>
    <row r="36" ht="12.75">
      <c r="D36" s="629"/>
    </row>
    <row r="37" ht="12.75">
      <c r="D37" s="629"/>
    </row>
    <row r="38" ht="12.75">
      <c r="D38" s="629"/>
    </row>
    <row r="39" ht="12.75">
      <c r="D39" s="629"/>
    </row>
    <row r="40" ht="12.75">
      <c r="D40" s="629"/>
    </row>
    <row r="41" ht="12.75">
      <c r="D41" s="629"/>
    </row>
    <row r="42" ht="12.75">
      <c r="D42" s="629"/>
    </row>
    <row r="43" ht="12.75">
      <c r="D43" s="629"/>
    </row>
    <row r="44" ht="12.75">
      <c r="D44" s="629"/>
    </row>
  </sheetData>
  <sheetProtection/>
  <mergeCells count="3">
    <mergeCell ref="A3:B3"/>
    <mergeCell ref="A16:B16"/>
    <mergeCell ref="A1:H1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&amp;R&amp;"Arial,Félkövér dőlt"14. számú melléklet</oddHeader>
    <oddFooter>&amp;C&amp;"Arial,Félkövér dőlt"Vári Imre
Független könyvvizsgáló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29"/>
  <sheetViews>
    <sheetView zoomScalePageLayoutView="0" workbookViewId="0" topLeftCell="A1">
      <selection activeCell="A1" sqref="A1:H1"/>
    </sheetView>
  </sheetViews>
  <sheetFormatPr defaultColWidth="8.00390625" defaultRowHeight="12.75"/>
  <cols>
    <col min="1" max="1" width="5.625" style="579" customWidth="1"/>
    <col min="2" max="2" width="42.375" style="628" customWidth="1"/>
    <col min="3" max="3" width="13.75390625" style="579" customWidth="1"/>
    <col min="4" max="4" width="12.75390625" style="579" customWidth="1"/>
    <col min="5" max="6" width="13.75390625" style="579" customWidth="1"/>
    <col min="7" max="7" width="12.00390625" style="579" customWidth="1"/>
    <col min="8" max="8" width="13.75390625" style="579" customWidth="1"/>
    <col min="9" max="16384" width="8.00390625" style="579" customWidth="1"/>
  </cols>
  <sheetData>
    <row r="1" spans="1:8" s="630" customFormat="1" ht="15.75" customHeight="1">
      <c r="A1" s="1588" t="s">
        <v>205</v>
      </c>
      <c r="B1" s="1588"/>
      <c r="C1" s="1588"/>
      <c r="D1" s="1588"/>
      <c r="E1" s="1588"/>
      <c r="F1" s="1588"/>
      <c r="G1" s="1588"/>
      <c r="H1" s="1588"/>
    </row>
    <row r="2" spans="1:8" s="631" customFormat="1" ht="18" customHeight="1">
      <c r="A2" s="1587" t="s">
        <v>789</v>
      </c>
      <c r="B2" s="1587"/>
      <c r="C2" s="1587"/>
      <c r="D2" s="1587"/>
      <c r="E2" s="1587"/>
      <c r="F2" s="1587"/>
      <c r="G2" s="1587"/>
      <c r="H2" s="1587"/>
    </row>
    <row r="3" spans="1:8" s="630" customFormat="1" ht="16.5" customHeight="1">
      <c r="A3" s="1589" t="s">
        <v>109</v>
      </c>
      <c r="B3" s="1589"/>
      <c r="C3" s="1589"/>
      <c r="D3" s="1589"/>
      <c r="E3" s="1589"/>
      <c r="F3" s="1589"/>
      <c r="G3" s="1589"/>
      <c r="H3" s="1589"/>
    </row>
    <row r="4" spans="1:8" s="628" customFormat="1" ht="12" customHeight="1" thickBot="1">
      <c r="A4" s="1590" t="s">
        <v>632</v>
      </c>
      <c r="B4" s="1590"/>
      <c r="C4" s="1590"/>
      <c r="D4" s="1590"/>
      <c r="E4" s="1590"/>
      <c r="F4" s="1590"/>
      <c r="G4" s="1590"/>
      <c r="H4" s="1590"/>
    </row>
    <row r="5" spans="1:8" ht="54" customHeight="1" thickBot="1">
      <c r="A5" s="632" t="s">
        <v>668</v>
      </c>
      <c r="B5" s="633" t="s">
        <v>824</v>
      </c>
      <c r="C5" s="634" t="s">
        <v>634</v>
      </c>
      <c r="D5" s="634" t="s">
        <v>635</v>
      </c>
      <c r="E5" s="635" t="s">
        <v>636</v>
      </c>
      <c r="F5" s="634" t="s">
        <v>637</v>
      </c>
      <c r="G5" s="634" t="s">
        <v>635</v>
      </c>
      <c r="H5" s="635" t="s">
        <v>638</v>
      </c>
    </row>
    <row r="6" spans="1:8" s="642" customFormat="1" ht="18" customHeight="1">
      <c r="A6" s="636">
        <v>1</v>
      </c>
      <c r="B6" s="637" t="s">
        <v>669</v>
      </c>
      <c r="C6" s="640">
        <v>5242</v>
      </c>
      <c r="D6" s="638"/>
      <c r="E6" s="639">
        <f>D6+C6</f>
        <v>5242</v>
      </c>
      <c r="F6" s="640">
        <v>510</v>
      </c>
      <c r="G6" s="638"/>
      <c r="H6" s="641">
        <f>G6+F6</f>
        <v>510</v>
      </c>
    </row>
    <row r="7" spans="1:8" s="642" customFormat="1" ht="25.5" customHeight="1">
      <c r="A7" s="643">
        <v>2</v>
      </c>
      <c r="B7" s="644" t="s">
        <v>670</v>
      </c>
      <c r="C7" s="647">
        <v>0</v>
      </c>
      <c r="D7" s="645"/>
      <c r="E7" s="646">
        <f>D7+C7</f>
        <v>0</v>
      </c>
      <c r="F7" s="647"/>
      <c r="G7" s="645"/>
      <c r="H7" s="648">
        <f>G7+F7</f>
        <v>0</v>
      </c>
    </row>
    <row r="8" spans="1:8" s="642" customFormat="1" ht="22.5">
      <c r="A8" s="643">
        <v>3</v>
      </c>
      <c r="B8" s="644" t="s">
        <v>671</v>
      </c>
      <c r="C8" s="647">
        <v>-775</v>
      </c>
      <c r="D8" s="645"/>
      <c r="E8" s="646">
        <f>D8+C8</f>
        <v>-775</v>
      </c>
      <c r="F8" s="647">
        <v>10151</v>
      </c>
      <c r="G8" s="645"/>
      <c r="H8" s="648">
        <f>G8+F8</f>
        <v>10151</v>
      </c>
    </row>
    <row r="9" spans="1:8" s="642" customFormat="1" ht="18" customHeight="1">
      <c r="A9" s="643">
        <v>4</v>
      </c>
      <c r="B9" s="644" t="s">
        <v>672</v>
      </c>
      <c r="C9" s="647">
        <v>-4076</v>
      </c>
      <c r="D9" s="645"/>
      <c r="E9" s="646">
        <f>D9+C9</f>
        <v>-4076</v>
      </c>
      <c r="F9" s="647">
        <v>-7205</v>
      </c>
      <c r="G9" s="645"/>
      <c r="H9" s="648">
        <f>G9+F9</f>
        <v>-7205</v>
      </c>
    </row>
    <row r="10" spans="1:8" s="642" customFormat="1" ht="23.25" thickBot="1">
      <c r="A10" s="649">
        <v>5</v>
      </c>
      <c r="B10" s="650" t="s">
        <v>673</v>
      </c>
      <c r="C10" s="653"/>
      <c r="D10" s="651"/>
      <c r="E10" s="652"/>
      <c r="F10" s="653">
        <v>4414</v>
      </c>
      <c r="G10" s="651"/>
      <c r="H10" s="654">
        <f>G10+F10</f>
        <v>4414</v>
      </c>
    </row>
    <row r="11" spans="1:9" s="604" customFormat="1" ht="18" customHeight="1" thickBot="1">
      <c r="A11" s="655">
        <v>6</v>
      </c>
      <c r="B11" s="656" t="s">
        <v>674</v>
      </c>
      <c r="C11" s="657">
        <f aca="true" t="shared" si="0" ref="C11:H11">+C6+C7+C8-C9-C10</f>
        <v>8543</v>
      </c>
      <c r="D11" s="657">
        <f t="shared" si="0"/>
        <v>0</v>
      </c>
      <c r="E11" s="657">
        <f t="shared" si="0"/>
        <v>8543</v>
      </c>
      <c r="F11" s="657">
        <f t="shared" si="0"/>
        <v>13452</v>
      </c>
      <c r="G11" s="657">
        <f t="shared" si="0"/>
        <v>0</v>
      </c>
      <c r="H11" s="658">
        <f t="shared" si="0"/>
        <v>13452</v>
      </c>
      <c r="I11" s="659"/>
    </row>
    <row r="12" spans="1:9" s="642" customFormat="1" ht="18" customHeight="1">
      <c r="A12" s="660">
        <v>7</v>
      </c>
      <c r="B12" s="661" t="s">
        <v>675</v>
      </c>
      <c r="C12" s="664">
        <v>-1602</v>
      </c>
      <c r="D12" s="662"/>
      <c r="E12" s="663">
        <f>D12+C12</f>
        <v>-1602</v>
      </c>
      <c r="F12" s="664">
        <v>2493</v>
      </c>
      <c r="G12" s="662"/>
      <c r="H12" s="665">
        <f>G12+F12</f>
        <v>2493</v>
      </c>
      <c r="I12" s="666"/>
    </row>
    <row r="13" spans="1:9" s="642" customFormat="1" ht="18" customHeight="1" thickBot="1">
      <c r="A13" s="667">
        <v>8</v>
      </c>
      <c r="B13" s="668" t="s">
        <v>676</v>
      </c>
      <c r="C13" s="671"/>
      <c r="D13" s="669"/>
      <c r="E13" s="670">
        <f>D13+C13</f>
        <v>0</v>
      </c>
      <c r="F13" s="671"/>
      <c r="G13" s="669"/>
      <c r="H13" s="672">
        <f>G13+F13</f>
        <v>0</v>
      </c>
      <c r="I13" s="666"/>
    </row>
    <row r="14" spans="1:9" s="642" customFormat="1" ht="27" customHeight="1" thickBot="1">
      <c r="A14" s="673">
        <v>9</v>
      </c>
      <c r="B14" s="674" t="s">
        <v>677</v>
      </c>
      <c r="C14" s="675">
        <f aca="true" t="shared" si="1" ref="C14:H14">+C11+C12+C13</f>
        <v>6941</v>
      </c>
      <c r="D14" s="675">
        <f t="shared" si="1"/>
        <v>0</v>
      </c>
      <c r="E14" s="675">
        <f t="shared" si="1"/>
        <v>6941</v>
      </c>
      <c r="F14" s="675">
        <f t="shared" si="1"/>
        <v>15945</v>
      </c>
      <c r="G14" s="675">
        <f t="shared" si="1"/>
        <v>0</v>
      </c>
      <c r="H14" s="676">
        <f t="shared" si="1"/>
        <v>15945</v>
      </c>
      <c r="I14" s="666"/>
    </row>
    <row r="15" spans="1:9" s="642" customFormat="1" ht="28.5" customHeight="1">
      <c r="A15" s="636">
        <v>10</v>
      </c>
      <c r="B15" s="677" t="s">
        <v>678</v>
      </c>
      <c r="C15" s="640"/>
      <c r="D15" s="638"/>
      <c r="E15" s="639">
        <f>D15+C15</f>
        <v>0</v>
      </c>
      <c r="F15" s="640"/>
      <c r="G15" s="638"/>
      <c r="H15" s="641">
        <f>G15+F15</f>
        <v>0</v>
      </c>
      <c r="I15" s="666"/>
    </row>
    <row r="16" spans="1:9" s="642" customFormat="1" ht="28.5" customHeight="1" thickBot="1">
      <c r="A16" s="649">
        <v>11</v>
      </c>
      <c r="B16" s="678" t="s">
        <v>679</v>
      </c>
      <c r="C16" s="653"/>
      <c r="D16" s="651"/>
      <c r="E16" s="652"/>
      <c r="F16" s="653"/>
      <c r="G16" s="651"/>
      <c r="H16" s="654"/>
      <c r="I16" s="666"/>
    </row>
    <row r="17" spans="1:9" s="604" customFormat="1" ht="18" customHeight="1" thickBot="1">
      <c r="A17" s="655">
        <v>12</v>
      </c>
      <c r="B17" s="656" t="s">
        <v>700</v>
      </c>
      <c r="C17" s="583">
        <f aca="true" t="shared" si="2" ref="C17:H17">+C14+C15+C16</f>
        <v>6941</v>
      </c>
      <c r="D17" s="583">
        <f t="shared" si="2"/>
        <v>0</v>
      </c>
      <c r="E17" s="583">
        <f t="shared" si="2"/>
        <v>6941</v>
      </c>
      <c r="F17" s="583">
        <f t="shared" si="2"/>
        <v>15945</v>
      </c>
      <c r="G17" s="583">
        <f t="shared" si="2"/>
        <v>0</v>
      </c>
      <c r="H17" s="679">
        <f t="shared" si="2"/>
        <v>15945</v>
      </c>
      <c r="I17" s="659"/>
    </row>
    <row r="18" spans="1:9" s="642" customFormat="1" ht="33.75">
      <c r="A18" s="660">
        <v>13</v>
      </c>
      <c r="B18" s="680" t="s">
        <v>701</v>
      </c>
      <c r="C18" s="664"/>
      <c r="D18" s="662"/>
      <c r="E18" s="663">
        <f>D18+C18</f>
        <v>0</v>
      </c>
      <c r="F18" s="664"/>
      <c r="G18" s="662"/>
      <c r="H18" s="665">
        <f>G18+F18</f>
        <v>0</v>
      </c>
      <c r="I18" s="666"/>
    </row>
    <row r="19" spans="1:8" s="642" customFormat="1" ht="18" customHeight="1">
      <c r="A19" s="643">
        <v>14</v>
      </c>
      <c r="B19" s="644" t="s">
        <v>702</v>
      </c>
      <c r="C19" s="647">
        <v>5392</v>
      </c>
      <c r="D19" s="645"/>
      <c r="E19" s="646">
        <f>D19+C19</f>
        <v>5392</v>
      </c>
      <c r="F19" s="647">
        <v>15545</v>
      </c>
      <c r="G19" s="645"/>
      <c r="H19" s="648">
        <f>G19+F19</f>
        <v>15545</v>
      </c>
    </row>
    <row r="20" spans="1:8" s="642" customFormat="1" ht="18" customHeight="1" thickBot="1">
      <c r="A20" s="681">
        <v>15</v>
      </c>
      <c r="B20" s="682" t="s">
        <v>703</v>
      </c>
      <c r="C20" s="685">
        <v>1549</v>
      </c>
      <c r="D20" s="683"/>
      <c r="E20" s="684">
        <f>D20+C20</f>
        <v>1549</v>
      </c>
      <c r="F20" s="685">
        <v>400</v>
      </c>
      <c r="G20" s="683"/>
      <c r="H20" s="686">
        <f>G20+F20</f>
        <v>400</v>
      </c>
    </row>
    <row r="25" ht="12.75">
      <c r="B25" s="579"/>
    </row>
    <row r="26" ht="12.75" customHeight="1">
      <c r="B26" s="579"/>
    </row>
    <row r="27" ht="12.75">
      <c r="B27" s="579"/>
    </row>
    <row r="28" ht="12.75">
      <c r="B28" s="579"/>
    </row>
    <row r="29" ht="12.75">
      <c r="B29" s="579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15. számú melléklet</oddHeader>
    <oddFooter>&amp;C&amp;"Arial,Félkövér dőlt"Vári Imre
Független könyvvizsgáló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0"/>
  <sheetViews>
    <sheetView tabSelected="1" view="pageBreakPreview" zoomScale="60" zoomScalePageLayoutView="0" workbookViewId="0" topLeftCell="A1">
      <selection activeCell="A4" sqref="A4:J4"/>
    </sheetView>
  </sheetViews>
  <sheetFormatPr defaultColWidth="9.00390625" defaultRowHeight="12.75"/>
  <cols>
    <col min="1" max="1" width="3.75390625" style="1" customWidth="1"/>
    <col min="2" max="3" width="9.125" style="1" customWidth="1"/>
    <col min="4" max="4" width="12.875" style="1" customWidth="1"/>
    <col min="5" max="5" width="2.75390625" style="1" customWidth="1"/>
    <col min="6" max="6" width="12.375" style="1" customWidth="1"/>
    <col min="7" max="7" width="12.75390625" style="1" customWidth="1"/>
    <col min="8" max="8" width="13.375" style="1" customWidth="1"/>
    <col min="9" max="9" width="13.00390625" style="1" customWidth="1"/>
    <col min="10" max="10" width="10.75390625" style="1" customWidth="1"/>
    <col min="11" max="16384" width="9.125" style="1" customWidth="1"/>
  </cols>
  <sheetData>
    <row r="1" spans="6:10" ht="15">
      <c r="F1" s="995" t="s">
        <v>358</v>
      </c>
      <c r="G1" s="995"/>
      <c r="H1" s="995"/>
      <c r="I1" s="995"/>
      <c r="J1" s="995"/>
    </row>
    <row r="2" spans="6:10" ht="12.75">
      <c r="F2" s="2"/>
      <c r="G2" s="2"/>
      <c r="H2" s="2"/>
      <c r="I2" s="2"/>
      <c r="J2" s="2"/>
    </row>
    <row r="3" ht="12.75">
      <c r="J3" s="3"/>
    </row>
    <row r="4" spans="1:10" ht="12.75">
      <c r="A4" s="996" t="s">
        <v>204</v>
      </c>
      <c r="B4" s="996"/>
      <c r="C4" s="996"/>
      <c r="D4" s="996"/>
      <c r="E4" s="996"/>
      <c r="F4" s="996"/>
      <c r="G4" s="996"/>
      <c r="H4" s="996"/>
      <c r="I4" s="996"/>
      <c r="J4" s="996"/>
    </row>
    <row r="5" spans="1:10" ht="29.25" customHeight="1">
      <c r="A5" s="1061" t="s">
        <v>60</v>
      </c>
      <c r="B5" s="1062"/>
      <c r="C5" s="1062"/>
      <c r="D5" s="1062"/>
      <c r="E5" s="1062"/>
      <c r="F5" s="1062"/>
      <c r="G5" s="1062"/>
      <c r="H5" s="1062"/>
      <c r="I5" s="1062"/>
      <c r="J5" s="1062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6:10" ht="13.5" thickBot="1">
      <c r="F7" s="1060" t="s">
        <v>822</v>
      </c>
      <c r="G7" s="1060"/>
      <c r="H7" s="1060"/>
      <c r="I7" s="1060"/>
      <c r="J7" s="1060"/>
    </row>
    <row r="8" spans="1:10" ht="13.5" customHeight="1" thickTop="1">
      <c r="A8" s="910" t="s">
        <v>823</v>
      </c>
      <c r="B8" s="1046" t="s">
        <v>824</v>
      </c>
      <c r="C8" s="1046"/>
      <c r="D8" s="1046"/>
      <c r="E8" s="1046"/>
      <c r="F8" s="1056" t="s">
        <v>532</v>
      </c>
      <c r="G8" s="1056" t="s">
        <v>21</v>
      </c>
      <c r="H8" s="1056" t="s">
        <v>22</v>
      </c>
      <c r="I8" s="1056" t="s">
        <v>23</v>
      </c>
      <c r="J8" s="1029" t="s">
        <v>533</v>
      </c>
    </row>
    <row r="9" spans="1:10" ht="21" customHeight="1" thickBot="1">
      <c r="A9" s="908"/>
      <c r="B9" s="1047"/>
      <c r="C9" s="1047"/>
      <c r="D9" s="1047"/>
      <c r="E9" s="1047"/>
      <c r="F9" s="1057"/>
      <c r="G9" s="1058"/>
      <c r="H9" s="1058"/>
      <c r="I9" s="1058"/>
      <c r="J9" s="1030"/>
    </row>
    <row r="10" spans="1:10" ht="16.5" customHeight="1" thickBot="1">
      <c r="A10" s="5"/>
      <c r="B10" s="950" t="s">
        <v>825</v>
      </c>
      <c r="C10" s="950"/>
      <c r="D10" s="950"/>
      <c r="E10" s="950"/>
      <c r="F10" s="6"/>
      <c r="G10" s="133"/>
      <c r="H10" s="133"/>
      <c r="I10" s="133"/>
      <c r="J10" s="7"/>
    </row>
    <row r="11" spans="1:10" ht="16.5" customHeight="1">
      <c r="A11" s="8" t="s">
        <v>889</v>
      </c>
      <c r="B11" s="1051" t="s">
        <v>826</v>
      </c>
      <c r="C11" s="1051"/>
      <c r="D11" s="1051"/>
      <c r="E11" s="1051"/>
      <c r="F11" s="106">
        <v>733878</v>
      </c>
      <c r="G11" s="106">
        <v>668067</v>
      </c>
      <c r="H11" s="106">
        <v>696164</v>
      </c>
      <c r="I11" s="106">
        <v>695813</v>
      </c>
      <c r="J11" s="883">
        <f aca="true" t="shared" si="0" ref="J11:J16">I11/H11*100</f>
        <v>99.94958084589264</v>
      </c>
    </row>
    <row r="12" spans="1:10" ht="12.75">
      <c r="A12" s="9" t="s">
        <v>890</v>
      </c>
      <c r="B12" s="943" t="s">
        <v>836</v>
      </c>
      <c r="C12" s="944"/>
      <c r="D12" s="944"/>
      <c r="E12" s="942"/>
      <c r="F12" s="107">
        <v>691191</v>
      </c>
      <c r="G12" s="107">
        <v>580421</v>
      </c>
      <c r="H12" s="107">
        <v>670318</v>
      </c>
      <c r="I12" s="107">
        <v>670318</v>
      </c>
      <c r="J12" s="196">
        <f t="shared" si="0"/>
        <v>100</v>
      </c>
    </row>
    <row r="13" spans="1:10" ht="12.75" customHeight="1">
      <c r="A13" s="10" t="s">
        <v>891</v>
      </c>
      <c r="B13" s="1048" t="s">
        <v>843</v>
      </c>
      <c r="C13" s="1049"/>
      <c r="D13" s="1049"/>
      <c r="E13" s="1050"/>
      <c r="F13" s="107">
        <v>22672</v>
      </c>
      <c r="G13" s="107">
        <v>16046</v>
      </c>
      <c r="H13" s="107">
        <v>23181</v>
      </c>
      <c r="I13" s="107">
        <v>23695</v>
      </c>
      <c r="J13" s="196">
        <f t="shared" si="0"/>
        <v>102.21733316077824</v>
      </c>
    </row>
    <row r="14" spans="1:10" ht="12.75">
      <c r="A14" s="11" t="s">
        <v>892</v>
      </c>
      <c r="B14" s="943" t="s">
        <v>542</v>
      </c>
      <c r="C14" s="944"/>
      <c r="D14" s="944"/>
      <c r="E14" s="942"/>
      <c r="F14" s="107">
        <v>13926</v>
      </c>
      <c r="G14" s="107">
        <v>9716</v>
      </c>
      <c r="H14" s="107">
        <v>14729</v>
      </c>
      <c r="I14" s="107">
        <v>14732</v>
      </c>
      <c r="J14" s="196">
        <f t="shared" si="0"/>
        <v>100.02036798153301</v>
      </c>
    </row>
    <row r="15" spans="1:10" ht="12.75">
      <c r="A15" s="11" t="s">
        <v>893</v>
      </c>
      <c r="B15" s="943" t="s">
        <v>338</v>
      </c>
      <c r="C15" s="944"/>
      <c r="D15" s="944"/>
      <c r="E15" s="942"/>
      <c r="F15" s="107">
        <v>366983</v>
      </c>
      <c r="G15" s="107">
        <v>92438</v>
      </c>
      <c r="H15" s="107">
        <v>114951</v>
      </c>
      <c r="I15" s="107">
        <v>114615</v>
      </c>
      <c r="J15" s="196">
        <f t="shared" si="0"/>
        <v>99.70770154239632</v>
      </c>
    </row>
    <row r="16" spans="1:10" ht="12.75" customHeight="1">
      <c r="A16" s="12" t="s">
        <v>894</v>
      </c>
      <c r="B16" s="941" t="s">
        <v>541</v>
      </c>
      <c r="C16" s="927"/>
      <c r="D16" s="927"/>
      <c r="E16" s="909"/>
      <c r="F16" s="1052">
        <v>1906</v>
      </c>
      <c r="G16" s="1052">
        <v>1700</v>
      </c>
      <c r="H16" s="1052">
        <v>4700</v>
      </c>
      <c r="I16" s="1052">
        <v>4522</v>
      </c>
      <c r="J16" s="1054">
        <f t="shared" si="0"/>
        <v>96.2127659574468</v>
      </c>
    </row>
    <row r="17" spans="1:10" ht="13.5" customHeight="1">
      <c r="A17" s="13"/>
      <c r="B17" s="933" t="s">
        <v>545</v>
      </c>
      <c r="C17" s="934"/>
      <c r="D17" s="934"/>
      <c r="E17" s="935"/>
      <c r="F17" s="1053"/>
      <c r="G17" s="1053"/>
      <c r="H17" s="1059"/>
      <c r="I17" s="1053"/>
      <c r="J17" s="1055"/>
    </row>
    <row r="18" spans="1:10" ht="12.75">
      <c r="A18" s="11" t="s">
        <v>900</v>
      </c>
      <c r="B18" s="943" t="s">
        <v>407</v>
      </c>
      <c r="C18" s="944"/>
      <c r="D18" s="944"/>
      <c r="E18" s="942"/>
      <c r="F18" s="107">
        <v>6212</v>
      </c>
      <c r="G18" s="107">
        <v>3640</v>
      </c>
      <c r="H18" s="107">
        <v>5189</v>
      </c>
      <c r="I18" s="107">
        <v>4678</v>
      </c>
      <c r="J18" s="196">
        <f>I18/H18*100</f>
        <v>90.15224513393717</v>
      </c>
    </row>
    <row r="19" spans="1:10" ht="12.75">
      <c r="A19" s="11"/>
      <c r="B19" s="937" t="s">
        <v>899</v>
      </c>
      <c r="C19" s="938"/>
      <c r="D19" s="938"/>
      <c r="E19" s="939"/>
      <c r="F19" s="567">
        <f>SUM(F11:F18)</f>
        <v>1836768</v>
      </c>
      <c r="G19" s="567">
        <f>SUM(G11:G18)</f>
        <v>1372028</v>
      </c>
      <c r="H19" s="567">
        <f>SUM(H11:H18)</f>
        <v>1529232</v>
      </c>
      <c r="I19" s="567">
        <f>SUM(I11:I18)</f>
        <v>1528373</v>
      </c>
      <c r="J19" s="197">
        <f>I19/H19*100</f>
        <v>99.94382801301568</v>
      </c>
    </row>
    <row r="20" spans="1:10" ht="12.75">
      <c r="A20" s="11"/>
      <c r="B20" s="951" t="s">
        <v>544</v>
      </c>
      <c r="C20" s="945"/>
      <c r="D20" s="945"/>
      <c r="E20" s="946"/>
      <c r="F20" s="107">
        <v>170000</v>
      </c>
      <c r="G20" s="107">
        <v>95757</v>
      </c>
      <c r="H20" s="107">
        <v>42763</v>
      </c>
      <c r="I20" s="107">
        <v>37826</v>
      </c>
      <c r="J20" s="196">
        <f>I20/H20*100</f>
        <v>88.45497275682249</v>
      </c>
    </row>
    <row r="21" spans="1:10" ht="12.75">
      <c r="A21" s="10" t="s">
        <v>339</v>
      </c>
      <c r="B21" s="951" t="s">
        <v>901</v>
      </c>
      <c r="C21" s="931"/>
      <c r="D21" s="931"/>
      <c r="E21" s="932"/>
      <c r="F21" s="107">
        <v>170024</v>
      </c>
      <c r="G21" s="107">
        <v>0</v>
      </c>
      <c r="H21" s="107">
        <v>3100</v>
      </c>
      <c r="I21" s="107">
        <v>3193</v>
      </c>
      <c r="J21" s="196">
        <f>I21/H21*100</f>
        <v>103</v>
      </c>
    </row>
    <row r="22" spans="1:10" ht="12.75">
      <c r="A22" s="10" t="s">
        <v>346</v>
      </c>
      <c r="B22" s="951" t="s">
        <v>366</v>
      </c>
      <c r="C22" s="952"/>
      <c r="D22" s="952"/>
      <c r="E22" s="953"/>
      <c r="F22" s="179">
        <v>-3591</v>
      </c>
      <c r="G22" s="179">
        <v>0</v>
      </c>
      <c r="H22" s="179">
        <v>0</v>
      </c>
      <c r="I22" s="179">
        <v>6829</v>
      </c>
      <c r="J22" s="198">
        <v>0</v>
      </c>
    </row>
    <row r="23" spans="1:10" ht="13.5" thickBot="1">
      <c r="A23" s="10"/>
      <c r="B23" s="940" t="s">
        <v>873</v>
      </c>
      <c r="C23" s="940"/>
      <c r="D23" s="940"/>
      <c r="E23" s="940"/>
      <c r="F23" s="111">
        <f>SUM(F19:F22)</f>
        <v>2173201</v>
      </c>
      <c r="G23" s="111">
        <f>G19+G20+G21+G22</f>
        <v>1467785</v>
      </c>
      <c r="H23" s="111">
        <f>H19+H20+H21+H22</f>
        <v>1575095</v>
      </c>
      <c r="I23" s="111">
        <f>SUM(I19:I22)</f>
        <v>1576221</v>
      </c>
      <c r="J23" s="199">
        <f>I23/H23*100</f>
        <v>100.07148775153244</v>
      </c>
    </row>
    <row r="24" spans="1:10" ht="13.5" thickBot="1">
      <c r="A24" s="14"/>
      <c r="B24" s="950" t="s">
        <v>874</v>
      </c>
      <c r="C24" s="950"/>
      <c r="D24" s="950"/>
      <c r="E24" s="950"/>
      <c r="F24" s="110"/>
      <c r="G24" s="110"/>
      <c r="H24" s="110"/>
      <c r="I24" s="110"/>
      <c r="J24" s="200"/>
    </row>
    <row r="25" spans="1:10" ht="12.75">
      <c r="A25" s="16" t="s">
        <v>889</v>
      </c>
      <c r="B25" s="936" t="s">
        <v>902</v>
      </c>
      <c r="C25" s="936"/>
      <c r="D25" s="936"/>
      <c r="E25" s="936"/>
      <c r="F25" s="109">
        <v>1515174</v>
      </c>
      <c r="G25" s="109">
        <v>1316360</v>
      </c>
      <c r="H25" s="109">
        <v>1450346</v>
      </c>
      <c r="I25" s="109">
        <v>1448928</v>
      </c>
      <c r="J25" s="201">
        <f>I25/H25*100</f>
        <v>99.90223022644253</v>
      </c>
    </row>
    <row r="26" spans="1:10" ht="12.75">
      <c r="A26" s="9" t="s">
        <v>890</v>
      </c>
      <c r="B26" s="948" t="s">
        <v>903</v>
      </c>
      <c r="C26" s="948"/>
      <c r="D26" s="948"/>
      <c r="E26" s="948"/>
      <c r="F26" s="107">
        <v>477898</v>
      </c>
      <c r="G26" s="107">
        <v>34290</v>
      </c>
      <c r="H26" s="107">
        <v>31349</v>
      </c>
      <c r="I26" s="107">
        <v>31076</v>
      </c>
      <c r="J26" s="201">
        <f>I26/H26*100</f>
        <v>99.1291588248429</v>
      </c>
    </row>
    <row r="27" spans="1:10" ht="12.75">
      <c r="A27" s="9" t="s">
        <v>891</v>
      </c>
      <c r="B27" s="948" t="s">
        <v>61</v>
      </c>
      <c r="C27" s="948"/>
      <c r="D27" s="948"/>
      <c r="E27" s="948"/>
      <c r="F27" s="107">
        <v>850</v>
      </c>
      <c r="G27" s="107">
        <v>1000</v>
      </c>
      <c r="H27" s="107">
        <v>3000</v>
      </c>
      <c r="I27" s="107">
        <v>3000</v>
      </c>
      <c r="J27" s="201">
        <f>I27/H27*100</f>
        <v>100</v>
      </c>
    </row>
    <row r="28" spans="1:10" ht="12.75">
      <c r="A28" s="17" t="s">
        <v>892</v>
      </c>
      <c r="B28" s="948" t="s">
        <v>904</v>
      </c>
      <c r="C28" s="948"/>
      <c r="D28" s="948"/>
      <c r="E28" s="948"/>
      <c r="F28" s="107">
        <v>0</v>
      </c>
      <c r="G28" s="226">
        <v>12217</v>
      </c>
      <c r="H28" s="226">
        <v>0</v>
      </c>
      <c r="I28" s="107">
        <v>0</v>
      </c>
      <c r="J28" s="201">
        <v>0</v>
      </c>
    </row>
    <row r="29" spans="1:10" ht="12.75">
      <c r="A29" s="17"/>
      <c r="B29" s="951" t="s">
        <v>885</v>
      </c>
      <c r="C29" s="945"/>
      <c r="D29" s="945"/>
      <c r="E29" s="946"/>
      <c r="F29" s="107">
        <v>0</v>
      </c>
      <c r="G29" s="107">
        <v>0</v>
      </c>
      <c r="H29" s="107">
        <v>0</v>
      </c>
      <c r="I29" s="107">
        <v>0</v>
      </c>
      <c r="J29" s="201">
        <v>0</v>
      </c>
    </row>
    <row r="30" spans="1:10" ht="12.75">
      <c r="A30" s="18"/>
      <c r="B30" s="951" t="s">
        <v>283</v>
      </c>
      <c r="C30" s="931"/>
      <c r="D30" s="931"/>
      <c r="E30" s="932"/>
      <c r="F30" s="107">
        <v>0</v>
      </c>
      <c r="G30" s="107">
        <v>12217</v>
      </c>
      <c r="H30" s="107">
        <v>0</v>
      </c>
      <c r="I30" s="107">
        <v>0</v>
      </c>
      <c r="J30" s="201">
        <v>0</v>
      </c>
    </row>
    <row r="31" spans="1:10" ht="12.75">
      <c r="A31" s="9"/>
      <c r="B31" s="949" t="s">
        <v>905</v>
      </c>
      <c r="C31" s="949"/>
      <c r="D31" s="949"/>
      <c r="E31" s="949"/>
      <c r="F31" s="567">
        <f>SUM(F25:F30)</f>
        <v>1993922</v>
      </c>
      <c r="G31" s="567">
        <f>SUM(G25:G28)</f>
        <v>1363867</v>
      </c>
      <c r="H31" s="567">
        <f>SUM(H25:H30)</f>
        <v>1484695</v>
      </c>
      <c r="I31" s="567">
        <f>SUM(I25:I30)</f>
        <v>1483004</v>
      </c>
      <c r="J31" s="197">
        <f>I31/H31*100</f>
        <v>99.88610455346047</v>
      </c>
    </row>
    <row r="32" spans="1:10" ht="13.5" customHeight="1">
      <c r="A32" s="9" t="s">
        <v>893</v>
      </c>
      <c r="B32" s="948" t="s">
        <v>543</v>
      </c>
      <c r="C32" s="948"/>
      <c r="D32" s="948"/>
      <c r="E32" s="948"/>
      <c r="F32" s="107">
        <v>165336</v>
      </c>
      <c r="G32" s="107">
        <v>47564</v>
      </c>
      <c r="H32" s="107">
        <v>34046</v>
      </c>
      <c r="I32" s="107">
        <v>20000</v>
      </c>
      <c r="J32" s="542">
        <f>I32/H32*100</f>
        <v>58.74405216471832</v>
      </c>
    </row>
    <row r="33" spans="1:10" ht="12.75">
      <c r="A33" s="9" t="s">
        <v>894</v>
      </c>
      <c r="B33" s="948" t="s">
        <v>906</v>
      </c>
      <c r="C33" s="948"/>
      <c r="D33" s="948"/>
      <c r="E33" s="948"/>
      <c r="F33" s="107">
        <v>16129</v>
      </c>
      <c r="G33" s="107">
        <v>56354</v>
      </c>
      <c r="H33" s="107">
        <v>56354</v>
      </c>
      <c r="I33" s="107">
        <v>55516</v>
      </c>
      <c r="J33" s="542">
        <f>I33/H33*100</f>
        <v>98.51297157255918</v>
      </c>
    </row>
    <row r="34" spans="1:10" ht="12.75">
      <c r="A34" s="180" t="s">
        <v>900</v>
      </c>
      <c r="B34" s="951" t="s">
        <v>367</v>
      </c>
      <c r="C34" s="945"/>
      <c r="D34" s="945"/>
      <c r="E34" s="946"/>
      <c r="F34" s="107">
        <v>145</v>
      </c>
      <c r="G34" s="107">
        <v>0</v>
      </c>
      <c r="H34" s="107">
        <v>0</v>
      </c>
      <c r="I34" s="107">
        <v>17755</v>
      </c>
      <c r="J34" s="542">
        <v>0</v>
      </c>
    </row>
    <row r="35" spans="1:10" ht="13.5" thickBot="1">
      <c r="A35" s="19"/>
      <c r="B35" s="947" t="s">
        <v>887</v>
      </c>
      <c r="C35" s="947"/>
      <c r="D35" s="947"/>
      <c r="E35" s="947"/>
      <c r="F35" s="202">
        <f>SUM(F31:F34)</f>
        <v>2175532</v>
      </c>
      <c r="G35" s="202">
        <f>SUM(G31:G34)</f>
        <v>1467785</v>
      </c>
      <c r="H35" s="202">
        <f>SUM(H31:H34)</f>
        <v>1575095</v>
      </c>
      <c r="I35" s="202">
        <f>SUM(I31:I34)</f>
        <v>1576275</v>
      </c>
      <c r="J35" s="203">
        <f>I35/H35*100</f>
        <v>100.07491611617077</v>
      </c>
    </row>
    <row r="36" spans="1:10" ht="13.5" thickTop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9" ht="12.75">
      <c r="J39" s="15"/>
    </row>
    <row r="40" ht="12.75">
      <c r="J40" s="15"/>
    </row>
    <row r="50" ht="18" customHeight="1"/>
    <row r="65" ht="18" customHeight="1"/>
    <row r="66" ht="12.75" customHeight="1"/>
    <row r="69" ht="15" customHeight="1"/>
  </sheetData>
  <sheetProtection/>
  <mergeCells count="42">
    <mergeCell ref="F1:J1"/>
    <mergeCell ref="F7:J7"/>
    <mergeCell ref="A4:J4"/>
    <mergeCell ref="A5:J5"/>
    <mergeCell ref="F16:F17"/>
    <mergeCell ref="J16:J17"/>
    <mergeCell ref="F8:F9"/>
    <mergeCell ref="J8:J9"/>
    <mergeCell ref="G8:G9"/>
    <mergeCell ref="I8:I9"/>
    <mergeCell ref="G16:G17"/>
    <mergeCell ref="I16:I17"/>
    <mergeCell ref="H16:H17"/>
    <mergeCell ref="H8:H9"/>
    <mergeCell ref="B16:E16"/>
    <mergeCell ref="B15:E15"/>
    <mergeCell ref="A8:A9"/>
    <mergeCell ref="B8:E9"/>
    <mergeCell ref="B12:E12"/>
    <mergeCell ref="B13:E13"/>
    <mergeCell ref="B10:E10"/>
    <mergeCell ref="B11:E11"/>
    <mergeCell ref="B24:E24"/>
    <mergeCell ref="B14:E14"/>
    <mergeCell ref="B30:E30"/>
    <mergeCell ref="B17:E17"/>
    <mergeCell ref="B18:E18"/>
    <mergeCell ref="B25:E25"/>
    <mergeCell ref="B19:E19"/>
    <mergeCell ref="B20:E20"/>
    <mergeCell ref="B23:E23"/>
    <mergeCell ref="B21:E21"/>
    <mergeCell ref="B22:E22"/>
    <mergeCell ref="B34:E34"/>
    <mergeCell ref="B35:E35"/>
    <mergeCell ref="B29:E29"/>
    <mergeCell ref="B26:E26"/>
    <mergeCell ref="B33:E33"/>
    <mergeCell ref="B31:E31"/>
    <mergeCell ref="B32:E32"/>
    <mergeCell ref="B27:E27"/>
    <mergeCell ref="B28:E28"/>
  </mergeCells>
  <printOptions/>
  <pageMargins left="0.69" right="0.29" top="0.984251968503937" bottom="0.984251968503937" header="0.5118110236220472" footer="0.5118110236220472"/>
  <pageSetup firstPageNumber="15" useFirstPageNumber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zoomScalePageLayoutView="0" workbookViewId="0" topLeftCell="A1">
      <selection activeCell="A1" sqref="A1:H1"/>
    </sheetView>
  </sheetViews>
  <sheetFormatPr defaultColWidth="8.00390625" defaultRowHeight="12.75"/>
  <cols>
    <col min="1" max="1" width="4.875" style="579" customWidth="1"/>
    <col min="2" max="2" width="53.375" style="628" customWidth="1"/>
    <col min="3" max="3" width="14.00390625" style="579" customWidth="1"/>
    <col min="4" max="4" width="11.00390625" style="579" customWidth="1"/>
    <col min="5" max="5" width="13.75390625" style="579" customWidth="1"/>
    <col min="6" max="6" width="12.75390625" style="579" customWidth="1"/>
    <col min="7" max="7" width="11.00390625" style="579" customWidth="1"/>
    <col min="8" max="8" width="13.75390625" style="579" customWidth="1"/>
    <col min="9" max="16384" width="8.00390625" style="579" customWidth="1"/>
  </cols>
  <sheetData>
    <row r="1" spans="1:8" s="687" customFormat="1" ht="24" customHeight="1">
      <c r="A1" s="1591" t="s">
        <v>205</v>
      </c>
      <c r="B1" s="1591"/>
      <c r="C1" s="1591"/>
      <c r="D1" s="1591"/>
      <c r="E1" s="1591"/>
      <c r="F1" s="1591"/>
      <c r="G1" s="1591"/>
      <c r="H1" s="1591"/>
    </row>
    <row r="2" spans="1:8" s="687" customFormat="1" ht="18" customHeight="1">
      <c r="A2" s="1587" t="s">
        <v>790</v>
      </c>
      <c r="B2" s="1587"/>
      <c r="C2" s="1587"/>
      <c r="D2" s="1587"/>
      <c r="E2" s="1587"/>
      <c r="F2" s="1587"/>
      <c r="G2" s="1587"/>
      <c r="H2" s="1587"/>
    </row>
    <row r="3" spans="1:8" s="687" customFormat="1" ht="12.75" customHeight="1">
      <c r="A3" s="1592" t="s">
        <v>109</v>
      </c>
      <c r="B3" s="1592"/>
      <c r="C3" s="1592"/>
      <c r="D3" s="1592"/>
      <c r="E3" s="1592"/>
      <c r="F3" s="1592"/>
      <c r="G3" s="1592"/>
      <c r="H3" s="1592"/>
    </row>
    <row r="4" spans="1:8" s="628" customFormat="1" ht="13.5" customHeight="1" thickBot="1">
      <c r="A4" s="1590" t="s">
        <v>632</v>
      </c>
      <c r="B4" s="1590"/>
      <c r="C4" s="1590"/>
      <c r="D4" s="1590"/>
      <c r="E4" s="1590"/>
      <c r="F4" s="1590"/>
      <c r="G4" s="1590"/>
      <c r="H4" s="1590"/>
    </row>
    <row r="5" spans="1:8" ht="49.5" customHeight="1" thickBot="1">
      <c r="A5" s="632" t="s">
        <v>668</v>
      </c>
      <c r="B5" s="688" t="s">
        <v>824</v>
      </c>
      <c r="C5" s="689" t="s">
        <v>634</v>
      </c>
      <c r="D5" s="634" t="s">
        <v>635</v>
      </c>
      <c r="E5" s="635" t="s">
        <v>636</v>
      </c>
      <c r="F5" s="690" t="s">
        <v>637</v>
      </c>
      <c r="G5" s="634" t="s">
        <v>635</v>
      </c>
      <c r="H5" s="635" t="s">
        <v>638</v>
      </c>
    </row>
    <row r="6" spans="1:8" s="642" customFormat="1" ht="24" customHeight="1">
      <c r="A6" s="691">
        <v>1</v>
      </c>
      <c r="B6" s="692" t="s">
        <v>704</v>
      </c>
      <c r="C6" s="693"/>
      <c r="D6" s="588"/>
      <c r="E6" s="694">
        <f>C6+D6</f>
        <v>0</v>
      </c>
      <c r="F6" s="693">
        <v>1297</v>
      </c>
      <c r="G6" s="605"/>
      <c r="H6" s="695">
        <f>F6+G6</f>
        <v>1297</v>
      </c>
    </row>
    <row r="7" spans="1:8" s="642" customFormat="1" ht="24" customHeight="1">
      <c r="A7" s="696">
        <v>2</v>
      </c>
      <c r="B7" s="697" t="s">
        <v>705</v>
      </c>
      <c r="C7" s="698"/>
      <c r="D7" s="598"/>
      <c r="E7" s="699">
        <f>C7+D7</f>
        <v>0</v>
      </c>
      <c r="F7" s="698">
        <v>4351</v>
      </c>
      <c r="G7" s="598"/>
      <c r="H7" s="700">
        <f>F7+G7</f>
        <v>4351</v>
      </c>
    </row>
    <row r="8" spans="1:8" s="604" customFormat="1" ht="24" customHeight="1" thickBot="1">
      <c r="A8" s="701">
        <v>3</v>
      </c>
      <c r="B8" s="702" t="s">
        <v>706</v>
      </c>
      <c r="C8" s="703">
        <v>25947</v>
      </c>
      <c r="D8" s="617"/>
      <c r="E8" s="704">
        <f>C8+D8</f>
        <v>25947</v>
      </c>
      <c r="F8" s="703">
        <v>3193</v>
      </c>
      <c r="G8" s="617"/>
      <c r="H8" s="705">
        <f>F8+G8</f>
        <v>3193</v>
      </c>
    </row>
    <row r="9" spans="1:8" s="642" customFormat="1" ht="24" customHeight="1" thickBot="1">
      <c r="A9" s="706" t="s">
        <v>707</v>
      </c>
      <c r="B9" s="707" t="s">
        <v>708</v>
      </c>
      <c r="C9" s="708">
        <f aca="true" t="shared" si="0" ref="C9:H9">+C6+C7+C8</f>
        <v>25947</v>
      </c>
      <c r="D9" s="709">
        <f t="shared" si="0"/>
        <v>0</v>
      </c>
      <c r="E9" s="710">
        <f t="shared" si="0"/>
        <v>25947</v>
      </c>
      <c r="F9" s="708">
        <f t="shared" si="0"/>
        <v>8841</v>
      </c>
      <c r="G9" s="709">
        <f t="shared" si="0"/>
        <v>0</v>
      </c>
      <c r="H9" s="711">
        <f t="shared" si="0"/>
        <v>8841</v>
      </c>
    </row>
    <row r="10" spans="1:8" s="642" customFormat="1" ht="24" customHeight="1">
      <c r="A10" s="712">
        <v>4</v>
      </c>
      <c r="B10" s="713" t="s">
        <v>709</v>
      </c>
      <c r="C10" s="714">
        <v>1061</v>
      </c>
      <c r="D10" s="715"/>
      <c r="E10" s="716">
        <f>C10+D10</f>
        <v>1061</v>
      </c>
      <c r="F10" s="714">
        <v>2051</v>
      </c>
      <c r="G10" s="715"/>
      <c r="H10" s="717">
        <f>F10+G10</f>
        <v>2051</v>
      </c>
    </row>
    <row r="11" spans="1:8" s="642" customFormat="1" ht="24" customHeight="1">
      <c r="A11" s="696">
        <v>5</v>
      </c>
      <c r="B11" s="697" t="s">
        <v>710</v>
      </c>
      <c r="C11" s="698">
        <v>24886</v>
      </c>
      <c r="D11" s="598"/>
      <c r="E11" s="699">
        <f>C11+D11</f>
        <v>24886</v>
      </c>
      <c r="F11" s="698">
        <v>2376</v>
      </c>
      <c r="G11" s="598"/>
      <c r="H11" s="700">
        <f>F11+G11</f>
        <v>2376</v>
      </c>
    </row>
    <row r="12" spans="1:8" s="604" customFormat="1" ht="24" customHeight="1" thickBot="1">
      <c r="A12" s="701">
        <v>6</v>
      </c>
      <c r="B12" s="718" t="s">
        <v>711</v>
      </c>
      <c r="C12" s="703"/>
      <c r="D12" s="617"/>
      <c r="E12" s="704">
        <f>C12+D12</f>
        <v>0</v>
      </c>
      <c r="F12" s="703"/>
      <c r="G12" s="617"/>
      <c r="H12" s="705">
        <f>F12+G12</f>
        <v>0</v>
      </c>
    </row>
    <row r="13" spans="1:8" s="720" customFormat="1" ht="21" customHeight="1" thickBot="1">
      <c r="A13" s="706" t="s">
        <v>712</v>
      </c>
      <c r="B13" s="719" t="s">
        <v>713</v>
      </c>
      <c r="C13" s="708">
        <f aca="true" t="shared" si="1" ref="C13:H13">+C10+C11+C12</f>
        <v>25947</v>
      </c>
      <c r="D13" s="709">
        <f t="shared" si="1"/>
        <v>0</v>
      </c>
      <c r="E13" s="710">
        <f t="shared" si="1"/>
        <v>25947</v>
      </c>
      <c r="F13" s="708">
        <f t="shared" si="1"/>
        <v>4427</v>
      </c>
      <c r="G13" s="709">
        <f t="shared" si="1"/>
        <v>0</v>
      </c>
      <c r="H13" s="711">
        <f t="shared" si="1"/>
        <v>4427</v>
      </c>
    </row>
    <row r="14" spans="1:8" s="604" customFormat="1" ht="22.5" customHeight="1" thickBot="1">
      <c r="A14" s="706" t="s">
        <v>714</v>
      </c>
      <c r="B14" s="719" t="s">
        <v>715</v>
      </c>
      <c r="C14" s="708">
        <f aca="true" t="shared" si="2" ref="C14:H14">+C9-C13</f>
        <v>0</v>
      </c>
      <c r="D14" s="709">
        <f t="shared" si="2"/>
        <v>0</v>
      </c>
      <c r="E14" s="710">
        <f t="shared" si="2"/>
        <v>0</v>
      </c>
      <c r="F14" s="708">
        <f t="shared" si="2"/>
        <v>4414</v>
      </c>
      <c r="G14" s="709">
        <f t="shared" si="2"/>
        <v>0</v>
      </c>
      <c r="H14" s="711">
        <f t="shared" si="2"/>
        <v>4414</v>
      </c>
    </row>
    <row r="15" spans="1:8" ht="18.75" customHeight="1">
      <c r="A15" s="712">
        <v>7</v>
      </c>
      <c r="B15" s="721" t="s">
        <v>716</v>
      </c>
      <c r="C15" s="722"/>
      <c r="D15" s="723"/>
      <c r="E15" s="716">
        <f>C15+D15</f>
        <v>0</v>
      </c>
      <c r="F15" s="722"/>
      <c r="G15" s="723"/>
      <c r="H15" s="717">
        <f>F15+G15</f>
        <v>0</v>
      </c>
    </row>
    <row r="16" spans="1:8" ht="28.5" customHeight="1">
      <c r="A16" s="696">
        <v>8</v>
      </c>
      <c r="B16" s="724" t="s">
        <v>717</v>
      </c>
      <c r="C16" s="725"/>
      <c r="D16" s="726"/>
      <c r="E16" s="699">
        <f>C16+D16</f>
        <v>0</v>
      </c>
      <c r="F16" s="725"/>
      <c r="G16" s="726"/>
      <c r="H16" s="700">
        <f>F16+G16</f>
        <v>0</v>
      </c>
    </row>
    <row r="17" spans="1:8" ht="28.5" customHeight="1" thickBot="1">
      <c r="A17" s="701">
        <v>9</v>
      </c>
      <c r="B17" s="727" t="s">
        <v>718</v>
      </c>
      <c r="C17" s="728"/>
      <c r="D17" s="729"/>
      <c r="E17" s="704">
        <f>C17+D17</f>
        <v>0</v>
      </c>
      <c r="F17" s="728"/>
      <c r="G17" s="729"/>
      <c r="H17" s="705">
        <f>F17+G17</f>
        <v>0</v>
      </c>
    </row>
    <row r="18" spans="1:8" ht="23.25" customHeight="1" thickBot="1">
      <c r="A18" s="706" t="s">
        <v>719</v>
      </c>
      <c r="B18" s="730" t="s">
        <v>722</v>
      </c>
      <c r="C18" s="731">
        <f aca="true" t="shared" si="3" ref="C18:H18">+C14-C15-C16+C17</f>
        <v>0</v>
      </c>
      <c r="D18" s="732">
        <f t="shared" si="3"/>
        <v>0</v>
      </c>
      <c r="E18" s="733">
        <f t="shared" si="3"/>
        <v>0</v>
      </c>
      <c r="F18" s="731">
        <f t="shared" si="3"/>
        <v>4414</v>
      </c>
      <c r="G18" s="732">
        <f t="shared" si="3"/>
        <v>0</v>
      </c>
      <c r="H18" s="734">
        <f t="shared" si="3"/>
        <v>4414</v>
      </c>
    </row>
    <row r="19" spans="1:8" ht="17.25" customHeight="1" thickBot="1">
      <c r="A19" s="706" t="s">
        <v>723</v>
      </c>
      <c r="B19" s="730" t="s">
        <v>724</v>
      </c>
      <c r="C19" s="735"/>
      <c r="D19" s="736"/>
      <c r="E19" s="737">
        <f>C19+D19</f>
        <v>0</v>
      </c>
      <c r="F19" s="735"/>
      <c r="G19" s="736"/>
      <c r="H19" s="738">
        <f>F19+G19</f>
        <v>0</v>
      </c>
    </row>
    <row r="20" spans="1:8" ht="17.25" customHeight="1" thickBot="1">
      <c r="A20" s="706" t="s">
        <v>725</v>
      </c>
      <c r="B20" s="730" t="s">
        <v>726</v>
      </c>
      <c r="C20" s="739">
        <f aca="true" t="shared" si="4" ref="C20:H20">+C14-C16-C17-C19</f>
        <v>0</v>
      </c>
      <c r="D20" s="740">
        <f t="shared" si="4"/>
        <v>0</v>
      </c>
      <c r="E20" s="741">
        <f t="shared" si="4"/>
        <v>0</v>
      </c>
      <c r="F20" s="739">
        <f t="shared" si="4"/>
        <v>4414</v>
      </c>
      <c r="G20" s="740">
        <f t="shared" si="4"/>
        <v>0</v>
      </c>
      <c r="H20" s="742">
        <f t="shared" si="4"/>
        <v>4414</v>
      </c>
    </row>
    <row r="21" ht="12.75" customHeight="1">
      <c r="B21" s="579"/>
    </row>
    <row r="22" ht="12.75">
      <c r="B22" s="579"/>
    </row>
    <row r="23" ht="12.75">
      <c r="B23" s="579"/>
    </row>
  </sheetData>
  <sheetProtection/>
  <mergeCells count="4">
    <mergeCell ref="A1:H1"/>
    <mergeCell ref="A3:H3"/>
    <mergeCell ref="A2:H2"/>
    <mergeCell ref="A4:H4"/>
  </mergeCells>
  <printOptions horizontalCentered="1"/>
  <pageMargins left="0.5905511811023623" right="0.5905511811023623" top="0.7874015748031497" bottom="0.787401574803149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16. számú melléklet</oddHeader>
    <oddFooter>&amp;C&amp;"Arial,Félkövér dőlt"Vári Imre 
Független könyvvizsgáló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H80"/>
  <sheetViews>
    <sheetView zoomScalePageLayoutView="0" workbookViewId="0" topLeftCell="A2">
      <selection activeCell="A4" sqref="A4:H6"/>
    </sheetView>
  </sheetViews>
  <sheetFormatPr defaultColWidth="9.00390625" defaultRowHeight="12.75"/>
  <cols>
    <col min="1" max="1" width="5.125" style="0" customWidth="1"/>
    <col min="6" max="6" width="13.625" style="0" customWidth="1"/>
    <col min="7" max="7" width="13.75390625" style="0" customWidth="1"/>
    <col min="8" max="8" width="14.625" style="0" customWidth="1"/>
  </cols>
  <sheetData>
    <row r="1" spans="1:8" ht="15">
      <c r="A1" s="980" t="s">
        <v>791</v>
      </c>
      <c r="B1" s="980"/>
      <c r="C1" s="980"/>
      <c r="D1" s="980"/>
      <c r="E1" s="980"/>
      <c r="F1" s="980"/>
      <c r="G1" s="980"/>
      <c r="H1" s="980"/>
    </row>
    <row r="2" spans="1:8" ht="15">
      <c r="A2" s="793"/>
      <c r="B2" s="793"/>
      <c r="C2" s="793"/>
      <c r="D2" s="793"/>
      <c r="E2" s="793"/>
      <c r="F2" s="793"/>
      <c r="G2" s="793"/>
      <c r="H2" s="793"/>
    </row>
    <row r="3" spans="1:8" ht="12.75">
      <c r="A3" s="1350"/>
      <c r="B3" s="1350"/>
      <c r="C3" s="1350"/>
      <c r="D3" s="1350"/>
      <c r="E3" s="1350"/>
      <c r="F3" s="1350"/>
      <c r="G3" s="1350"/>
      <c r="H3" s="1350"/>
    </row>
    <row r="4" spans="1:8" ht="12.75">
      <c r="A4" s="1477" t="s">
        <v>212</v>
      </c>
      <c r="B4" s="1593"/>
      <c r="C4" s="1593"/>
      <c r="D4" s="1593"/>
      <c r="E4" s="1593"/>
      <c r="F4" s="1593"/>
      <c r="G4" s="1593"/>
      <c r="H4" s="1593"/>
    </row>
    <row r="5" spans="1:8" ht="12.75">
      <c r="A5" s="1593"/>
      <c r="B5" s="1593"/>
      <c r="C5" s="1593"/>
      <c r="D5" s="1593"/>
      <c r="E5" s="1593"/>
      <c r="F5" s="1593"/>
      <c r="G5" s="1593"/>
      <c r="H5" s="1593"/>
    </row>
    <row r="6" spans="1:8" ht="12.75">
      <c r="A6" s="1593"/>
      <c r="B6" s="1593"/>
      <c r="C6" s="1593"/>
      <c r="D6" s="1593"/>
      <c r="E6" s="1593"/>
      <c r="F6" s="1593"/>
      <c r="G6" s="1593"/>
      <c r="H6" s="1593"/>
    </row>
    <row r="9" spans="1:8" ht="13.5" thickBot="1">
      <c r="A9" s="1350" t="s">
        <v>822</v>
      </c>
      <c r="B9" s="1350"/>
      <c r="C9" s="1350"/>
      <c r="D9" s="1350"/>
      <c r="E9" s="1350"/>
      <c r="F9" s="1350"/>
      <c r="G9" s="1350"/>
      <c r="H9" s="1350"/>
    </row>
    <row r="10" spans="1:8" ht="12.75">
      <c r="A10" s="1602" t="s">
        <v>668</v>
      </c>
      <c r="B10" s="1534" t="s">
        <v>824</v>
      </c>
      <c r="C10" s="1532"/>
      <c r="D10" s="1532"/>
      <c r="E10" s="1604"/>
      <c r="F10" s="1479" t="s">
        <v>548</v>
      </c>
      <c r="G10" s="1594" t="s">
        <v>774</v>
      </c>
      <c r="H10" s="1535" t="s">
        <v>775</v>
      </c>
    </row>
    <row r="11" spans="1:8" ht="13.5" thickBot="1">
      <c r="A11" s="1603"/>
      <c r="B11" s="1536"/>
      <c r="C11" s="1533"/>
      <c r="D11" s="1533"/>
      <c r="E11" s="1605"/>
      <c r="F11" s="1493"/>
      <c r="G11" s="1595"/>
      <c r="H11" s="1537"/>
    </row>
    <row r="12" spans="1:8" ht="12.75">
      <c r="A12" s="781" t="s">
        <v>827</v>
      </c>
      <c r="B12" s="1598" t="s">
        <v>549</v>
      </c>
      <c r="C12" s="1599"/>
      <c r="D12" s="1599"/>
      <c r="E12" s="1600"/>
      <c r="F12" s="812">
        <v>577804</v>
      </c>
      <c r="G12" s="811">
        <v>625962</v>
      </c>
      <c r="H12" s="824">
        <v>625963</v>
      </c>
    </row>
    <row r="13" spans="1:8" ht="12.75">
      <c r="A13" s="770" t="s">
        <v>829</v>
      </c>
      <c r="B13" s="1596" t="s">
        <v>876</v>
      </c>
      <c r="C13" s="1473"/>
      <c r="D13" s="1473"/>
      <c r="E13" s="1597"/>
      <c r="F13" s="814">
        <v>156263</v>
      </c>
      <c r="G13" s="813">
        <v>164071</v>
      </c>
      <c r="H13" s="826">
        <v>164071</v>
      </c>
    </row>
    <row r="14" spans="1:8" ht="12.75">
      <c r="A14" s="770" t="s">
        <v>837</v>
      </c>
      <c r="B14" s="1596" t="s">
        <v>550</v>
      </c>
      <c r="C14" s="1473"/>
      <c r="D14" s="1473"/>
      <c r="E14" s="1597"/>
      <c r="F14" s="814">
        <v>443651</v>
      </c>
      <c r="G14" s="813">
        <v>505043</v>
      </c>
      <c r="H14" s="826">
        <v>504812</v>
      </c>
    </row>
    <row r="15" spans="1:8" ht="12.75">
      <c r="A15" s="770" t="s">
        <v>844</v>
      </c>
      <c r="B15" s="1596" t="s">
        <v>551</v>
      </c>
      <c r="C15" s="1473"/>
      <c r="D15" s="1473"/>
      <c r="E15" s="1597"/>
      <c r="F15" s="814">
        <v>118739</v>
      </c>
      <c r="G15" s="813">
        <v>127467</v>
      </c>
      <c r="H15" s="826">
        <v>128215</v>
      </c>
    </row>
    <row r="16" spans="1:8" ht="12.75">
      <c r="A16" s="770" t="s">
        <v>846</v>
      </c>
      <c r="B16" s="1596" t="s">
        <v>552</v>
      </c>
      <c r="C16" s="1473"/>
      <c r="D16" s="1473"/>
      <c r="E16" s="1597"/>
      <c r="F16" s="814">
        <v>13844</v>
      </c>
      <c r="G16" s="813">
        <v>14965</v>
      </c>
      <c r="H16" s="826">
        <v>13215</v>
      </c>
    </row>
    <row r="17" spans="1:8" ht="12.75">
      <c r="A17" s="770" t="s">
        <v>848</v>
      </c>
      <c r="B17" s="1596" t="s">
        <v>793</v>
      </c>
      <c r="C17" s="1473"/>
      <c r="D17" s="1473"/>
      <c r="E17" s="1597"/>
      <c r="F17" s="814">
        <v>6059</v>
      </c>
      <c r="G17" s="813">
        <v>12838</v>
      </c>
      <c r="H17" s="826">
        <v>12652</v>
      </c>
    </row>
    <row r="18" spans="1:8" ht="12.75">
      <c r="A18" s="770" t="s">
        <v>851</v>
      </c>
      <c r="B18" s="1596" t="s">
        <v>311</v>
      </c>
      <c r="C18" s="1473"/>
      <c r="D18" s="1473"/>
      <c r="E18" s="1597"/>
      <c r="F18" s="814">
        <v>0</v>
      </c>
      <c r="G18" s="813">
        <v>8516</v>
      </c>
      <c r="H18" s="826">
        <v>8515</v>
      </c>
    </row>
    <row r="19" spans="1:8" ht="12.75">
      <c r="A19" s="770" t="s">
        <v>856</v>
      </c>
      <c r="B19" s="1596" t="s">
        <v>903</v>
      </c>
      <c r="C19" s="1473"/>
      <c r="D19" s="1473"/>
      <c r="E19" s="1597"/>
      <c r="F19" s="814">
        <v>34290</v>
      </c>
      <c r="G19" s="813">
        <v>22164</v>
      </c>
      <c r="H19" s="826">
        <v>22164</v>
      </c>
    </row>
    <row r="20" spans="1:8" ht="12.75">
      <c r="A20" s="770" t="s">
        <v>860</v>
      </c>
      <c r="B20" s="1596" t="s">
        <v>553</v>
      </c>
      <c r="C20" s="1473"/>
      <c r="D20" s="1473"/>
      <c r="E20" s="1597"/>
      <c r="F20" s="814">
        <v>0</v>
      </c>
      <c r="G20" s="813">
        <v>0</v>
      </c>
      <c r="H20" s="826">
        <v>0</v>
      </c>
    </row>
    <row r="21" spans="1:8" ht="12.75">
      <c r="A21" s="770" t="s">
        <v>865</v>
      </c>
      <c r="B21" s="1596" t="s">
        <v>554</v>
      </c>
      <c r="C21" s="1473"/>
      <c r="D21" s="1473"/>
      <c r="E21" s="1597"/>
      <c r="F21" s="814">
        <v>0</v>
      </c>
      <c r="G21" s="813">
        <v>669</v>
      </c>
      <c r="H21" s="826">
        <v>397</v>
      </c>
    </row>
    <row r="22" spans="1:8" ht="12.75">
      <c r="A22" s="770" t="s">
        <v>867</v>
      </c>
      <c r="B22" s="1596" t="s">
        <v>555</v>
      </c>
      <c r="C22" s="1473"/>
      <c r="D22" s="1473"/>
      <c r="E22" s="1597"/>
      <c r="F22" s="814">
        <v>1000</v>
      </c>
      <c r="G22" s="813">
        <v>0</v>
      </c>
      <c r="H22" s="826">
        <v>0</v>
      </c>
    </row>
    <row r="23" spans="1:8" ht="12.75">
      <c r="A23" s="770" t="s">
        <v>870</v>
      </c>
      <c r="B23" s="1596" t="s">
        <v>556</v>
      </c>
      <c r="C23" s="1473"/>
      <c r="D23" s="1473"/>
      <c r="E23" s="1597"/>
      <c r="F23" s="814">
        <v>0</v>
      </c>
      <c r="G23" s="813">
        <v>3000</v>
      </c>
      <c r="H23" s="826">
        <v>3000</v>
      </c>
    </row>
    <row r="24" spans="1:8" ht="12.75">
      <c r="A24" s="770" t="s">
        <v>872</v>
      </c>
      <c r="B24" s="1596" t="s">
        <v>557</v>
      </c>
      <c r="C24" s="1473"/>
      <c r="D24" s="1473"/>
      <c r="E24" s="1597"/>
      <c r="F24" s="814">
        <f>SUM(F12:F23)</f>
        <v>1351650</v>
      </c>
      <c r="G24" s="813">
        <f>SUM(G12:G23)</f>
        <v>1484695</v>
      </c>
      <c r="H24" s="826">
        <f>SUM(H12:H23)</f>
        <v>1483004</v>
      </c>
    </row>
    <row r="25" spans="1:8" ht="12.75">
      <c r="A25" s="770"/>
      <c r="B25" s="1596"/>
      <c r="C25" s="1473"/>
      <c r="D25" s="1473"/>
      <c r="E25" s="1597"/>
      <c r="F25" s="814"/>
      <c r="G25" s="813"/>
      <c r="H25" s="826"/>
    </row>
    <row r="26" spans="1:8" ht="12.75">
      <c r="A26" s="770" t="s">
        <v>324</v>
      </c>
      <c r="B26" s="1596" t="s">
        <v>602</v>
      </c>
      <c r="C26" s="1473"/>
      <c r="D26" s="1473"/>
      <c r="E26" s="1597"/>
      <c r="F26" s="814">
        <v>39382</v>
      </c>
      <c r="G26" s="813">
        <v>29382</v>
      </c>
      <c r="H26" s="826">
        <v>27036</v>
      </c>
    </row>
    <row r="27" spans="1:8" ht="12.75">
      <c r="A27" s="770" t="s">
        <v>325</v>
      </c>
      <c r="B27" s="1596" t="s">
        <v>558</v>
      </c>
      <c r="C27" s="1473"/>
      <c r="D27" s="1473"/>
      <c r="E27" s="1597"/>
      <c r="F27" s="814">
        <v>64536</v>
      </c>
      <c r="G27" s="813">
        <v>61018</v>
      </c>
      <c r="H27" s="826">
        <v>48480</v>
      </c>
    </row>
    <row r="28" spans="1:8" ht="12.75">
      <c r="A28" s="770"/>
      <c r="B28" s="1601" t="s">
        <v>603</v>
      </c>
      <c r="C28" s="1352"/>
      <c r="D28" s="1352"/>
      <c r="E28" s="1528"/>
      <c r="F28" s="836">
        <v>17564</v>
      </c>
      <c r="G28" s="837">
        <v>0</v>
      </c>
      <c r="H28" s="838">
        <v>0</v>
      </c>
    </row>
    <row r="29" spans="1:8" ht="12.75">
      <c r="A29" s="770" t="s">
        <v>326</v>
      </c>
      <c r="B29" s="1596" t="s">
        <v>559</v>
      </c>
      <c r="C29" s="1473"/>
      <c r="D29" s="1473"/>
      <c r="E29" s="1597"/>
      <c r="F29" s="814">
        <v>0</v>
      </c>
      <c r="G29" s="813">
        <v>0</v>
      </c>
      <c r="H29" s="826">
        <v>0</v>
      </c>
    </row>
    <row r="30" spans="1:8" ht="12.75">
      <c r="A30" s="770" t="s">
        <v>327</v>
      </c>
      <c r="B30" s="1596" t="s">
        <v>560</v>
      </c>
      <c r="C30" s="1473"/>
      <c r="D30" s="1473"/>
      <c r="E30" s="1597"/>
      <c r="F30" s="814">
        <v>0</v>
      </c>
      <c r="G30" s="813">
        <v>0</v>
      </c>
      <c r="H30" s="826">
        <v>0</v>
      </c>
    </row>
    <row r="31" spans="1:8" ht="12.75">
      <c r="A31" s="770" t="s">
        <v>328</v>
      </c>
      <c r="B31" s="1596" t="s">
        <v>561</v>
      </c>
      <c r="C31" s="1473"/>
      <c r="D31" s="1473"/>
      <c r="E31" s="1597"/>
      <c r="F31" s="814">
        <f>SUM(F26:F30)-F28</f>
        <v>103918</v>
      </c>
      <c r="G31" s="813">
        <f>SUM(G26:G30)</f>
        <v>90400</v>
      </c>
      <c r="H31" s="826">
        <f>SUM(H26:H30)</f>
        <v>75516</v>
      </c>
    </row>
    <row r="32" spans="1:8" ht="12.75">
      <c r="A32" s="767"/>
      <c r="B32" s="1596"/>
      <c r="C32" s="1473"/>
      <c r="D32" s="1473"/>
      <c r="E32" s="1597"/>
      <c r="F32" s="814"/>
      <c r="G32" s="813"/>
      <c r="H32" s="826"/>
    </row>
    <row r="33" spans="1:8" ht="12.75">
      <c r="A33" s="770" t="s">
        <v>329</v>
      </c>
      <c r="B33" s="1596" t="s">
        <v>562</v>
      </c>
      <c r="C33" s="1473"/>
      <c r="D33" s="1473"/>
      <c r="E33" s="1597"/>
      <c r="F33" s="814">
        <f>F24+F31</f>
        <v>1455568</v>
      </c>
      <c r="G33" s="813">
        <f>G24+G31</f>
        <v>1575095</v>
      </c>
      <c r="H33" s="826">
        <f>H24+H31</f>
        <v>1558520</v>
      </c>
    </row>
    <row r="34" spans="1:8" ht="12.75">
      <c r="A34" s="767"/>
      <c r="B34" s="1596"/>
      <c r="C34" s="1473"/>
      <c r="D34" s="1473"/>
      <c r="E34" s="1597"/>
      <c r="F34" s="814"/>
      <c r="G34" s="813"/>
      <c r="H34" s="826"/>
    </row>
    <row r="35" spans="1:8" ht="12.75">
      <c r="A35" s="770" t="s">
        <v>330</v>
      </c>
      <c r="B35" s="1596" t="s">
        <v>563</v>
      </c>
      <c r="C35" s="1473"/>
      <c r="D35" s="1473"/>
      <c r="E35" s="1597"/>
      <c r="F35" s="814">
        <v>12217</v>
      </c>
      <c r="G35" s="813">
        <v>0</v>
      </c>
      <c r="H35" s="826">
        <v>0</v>
      </c>
    </row>
    <row r="36" spans="1:8" ht="12.75">
      <c r="A36" s="770" t="s">
        <v>331</v>
      </c>
      <c r="B36" s="1596" t="s">
        <v>564</v>
      </c>
      <c r="C36" s="1473"/>
      <c r="D36" s="1473"/>
      <c r="E36" s="1597"/>
      <c r="F36" s="814">
        <v>0</v>
      </c>
      <c r="G36" s="813">
        <v>0</v>
      </c>
      <c r="H36" s="826">
        <v>17755</v>
      </c>
    </row>
    <row r="37" spans="1:8" ht="12.75">
      <c r="A37" s="770" t="s">
        <v>332</v>
      </c>
      <c r="B37" s="1596" t="s">
        <v>565</v>
      </c>
      <c r="C37" s="1473"/>
      <c r="D37" s="1473"/>
      <c r="E37" s="1597"/>
      <c r="F37" s="818">
        <f>F33+F35</f>
        <v>1467785</v>
      </c>
      <c r="G37" s="817">
        <f>(G33+G35)</f>
        <v>1575095</v>
      </c>
      <c r="H37" s="827">
        <f>(H33+H36)</f>
        <v>1576275</v>
      </c>
    </row>
    <row r="38" spans="1:8" ht="12.75">
      <c r="A38" s="767"/>
      <c r="B38" s="1596"/>
      <c r="C38" s="1473"/>
      <c r="D38" s="1473"/>
      <c r="E38" s="1597"/>
      <c r="F38" s="814"/>
      <c r="G38" s="813"/>
      <c r="H38" s="826"/>
    </row>
    <row r="39" spans="1:8" ht="12.75">
      <c r="A39" s="770" t="s">
        <v>623</v>
      </c>
      <c r="B39" s="1596" t="s">
        <v>828</v>
      </c>
      <c r="C39" s="1473"/>
      <c r="D39" s="1473"/>
      <c r="E39" s="1597"/>
      <c r="F39" s="814">
        <v>288094</v>
      </c>
      <c r="G39" s="813">
        <v>332252</v>
      </c>
      <c r="H39" s="826">
        <v>331901</v>
      </c>
    </row>
    <row r="40" spans="1:8" ht="12.75">
      <c r="A40" s="770" t="s">
        <v>626</v>
      </c>
      <c r="B40" s="1596" t="s">
        <v>830</v>
      </c>
      <c r="C40" s="1473"/>
      <c r="D40" s="1473"/>
      <c r="E40" s="1597"/>
      <c r="F40" s="814">
        <v>379973</v>
      </c>
      <c r="G40" s="813">
        <v>363912</v>
      </c>
      <c r="H40" s="826">
        <v>363912</v>
      </c>
    </row>
    <row r="41" spans="1:8" ht="12.75">
      <c r="A41" s="770" t="s">
        <v>629</v>
      </c>
      <c r="B41" s="1596" t="s">
        <v>566</v>
      </c>
      <c r="C41" s="1473"/>
      <c r="D41" s="1473"/>
      <c r="E41" s="1597"/>
      <c r="F41" s="814">
        <v>42566</v>
      </c>
      <c r="G41" s="813">
        <v>60300</v>
      </c>
      <c r="H41" s="826">
        <v>59964</v>
      </c>
    </row>
    <row r="42" spans="1:8" ht="12.75">
      <c r="A42" s="770" t="s">
        <v>776</v>
      </c>
      <c r="B42" s="1596" t="s">
        <v>567</v>
      </c>
      <c r="C42" s="1473"/>
      <c r="D42" s="1473"/>
      <c r="E42" s="1597"/>
      <c r="F42" s="814">
        <v>0</v>
      </c>
      <c r="G42" s="813">
        <v>3269</v>
      </c>
      <c r="H42" s="826">
        <v>3269</v>
      </c>
    </row>
    <row r="43" spans="1:8" ht="12.75">
      <c r="A43" s="770" t="s">
        <v>777</v>
      </c>
      <c r="B43" s="1596" t="s">
        <v>568</v>
      </c>
      <c r="C43" s="1473"/>
      <c r="D43" s="1473"/>
      <c r="E43" s="1597"/>
      <c r="F43" s="814">
        <v>16046</v>
      </c>
      <c r="G43" s="813">
        <v>23181</v>
      </c>
      <c r="H43" s="826">
        <v>23695</v>
      </c>
    </row>
    <row r="44" spans="1:8" ht="12.75">
      <c r="A44" s="770" t="s">
        <v>778</v>
      </c>
      <c r="B44" s="1596" t="s">
        <v>604</v>
      </c>
      <c r="C44" s="1473"/>
      <c r="D44" s="1473"/>
      <c r="E44" s="1597"/>
      <c r="F44" s="836">
        <v>16046</v>
      </c>
      <c r="G44" s="837">
        <v>13415</v>
      </c>
      <c r="H44" s="838">
        <v>13415</v>
      </c>
    </row>
    <row r="45" spans="1:8" ht="12.75">
      <c r="A45" s="770" t="s">
        <v>779</v>
      </c>
      <c r="B45" s="1596" t="s">
        <v>569</v>
      </c>
      <c r="C45" s="1473"/>
      <c r="D45" s="1473"/>
      <c r="E45" s="1597"/>
      <c r="F45" s="814">
        <v>49872</v>
      </c>
      <c r="G45" s="813">
        <v>54651</v>
      </c>
      <c r="H45" s="826">
        <v>54651</v>
      </c>
    </row>
    <row r="46" spans="1:8" ht="12.75">
      <c r="A46" s="770" t="s">
        <v>780</v>
      </c>
      <c r="B46" s="1596" t="s">
        <v>570</v>
      </c>
      <c r="C46" s="1473"/>
      <c r="D46" s="1473"/>
      <c r="E46" s="1597"/>
      <c r="F46" s="814">
        <v>9716</v>
      </c>
      <c r="G46" s="813">
        <v>11460</v>
      </c>
      <c r="H46" s="826">
        <v>11463</v>
      </c>
    </row>
    <row r="47" spans="1:8" ht="12.75">
      <c r="A47" s="770" t="s">
        <v>781</v>
      </c>
      <c r="B47" s="1596" t="s">
        <v>571</v>
      </c>
      <c r="C47" s="1473"/>
      <c r="D47" s="1473"/>
      <c r="E47" s="1597"/>
      <c r="F47" s="814">
        <v>580421</v>
      </c>
      <c r="G47" s="813">
        <v>670318</v>
      </c>
      <c r="H47" s="826">
        <v>670318</v>
      </c>
    </row>
    <row r="48" spans="1:8" ht="12.75">
      <c r="A48" s="770" t="s">
        <v>782</v>
      </c>
      <c r="B48" s="1596" t="s">
        <v>605</v>
      </c>
      <c r="C48" s="1473"/>
      <c r="D48" s="1473"/>
      <c r="E48" s="1597"/>
      <c r="F48" s="836">
        <v>580421</v>
      </c>
      <c r="G48" s="837">
        <v>670318</v>
      </c>
      <c r="H48" s="838">
        <v>670318</v>
      </c>
    </row>
    <row r="49" spans="1:8" ht="12.75">
      <c r="A49" s="770" t="s">
        <v>783</v>
      </c>
      <c r="B49" s="1596" t="s">
        <v>572</v>
      </c>
      <c r="C49" s="1473"/>
      <c r="D49" s="1473"/>
      <c r="E49" s="1597"/>
      <c r="F49" s="814">
        <v>1700</v>
      </c>
      <c r="G49" s="813">
        <v>1700</v>
      </c>
      <c r="H49" s="826">
        <v>1522</v>
      </c>
    </row>
    <row r="50" spans="1:8" ht="12.75">
      <c r="A50" s="770" t="s">
        <v>784</v>
      </c>
      <c r="B50" s="1596" t="s">
        <v>573</v>
      </c>
      <c r="C50" s="1473"/>
      <c r="D50" s="1473"/>
      <c r="E50" s="1597"/>
      <c r="F50" s="814">
        <v>0</v>
      </c>
      <c r="G50" s="813">
        <v>3000</v>
      </c>
      <c r="H50" s="826">
        <v>3000</v>
      </c>
    </row>
    <row r="51" spans="1:8" ht="13.5" thickBot="1">
      <c r="A51" s="778" t="s">
        <v>785</v>
      </c>
      <c r="B51" s="1606" t="s">
        <v>574</v>
      </c>
      <c r="C51" s="1472"/>
      <c r="D51" s="1472"/>
      <c r="E51" s="1607"/>
      <c r="F51" s="828">
        <f>F39+F40+F41+F42+F43+F45+F46+F47+F49+F50</f>
        <v>1368388</v>
      </c>
      <c r="G51" s="792">
        <f>G39+G40+G41+G42+G43+G45+G46+G47+G49+G50</f>
        <v>1524043</v>
      </c>
      <c r="H51" s="829">
        <f>H39+H40+H41+H42+H43+H45+H46+H47+H49+H50</f>
        <v>1523695</v>
      </c>
    </row>
    <row r="52" spans="1:8" ht="12.75">
      <c r="A52" s="779"/>
      <c r="B52" s="823"/>
      <c r="C52" s="823"/>
      <c r="D52" s="823"/>
      <c r="E52" s="823"/>
      <c r="F52" s="812"/>
      <c r="G52" s="812"/>
      <c r="H52" s="812"/>
    </row>
    <row r="53" spans="1:8" ht="12.75">
      <c r="A53" s="780"/>
      <c r="B53" s="822"/>
      <c r="C53" s="822"/>
      <c r="D53" s="822"/>
      <c r="E53" s="822"/>
      <c r="F53" s="814"/>
      <c r="G53" s="814"/>
      <c r="H53" s="814"/>
    </row>
    <row r="54" spans="1:8" ht="12.75">
      <c r="A54" s="780"/>
      <c r="B54" s="822"/>
      <c r="C54" s="822"/>
      <c r="D54" s="822"/>
      <c r="E54" s="822"/>
      <c r="F54" s="814"/>
      <c r="G54" s="814"/>
      <c r="H54" s="814"/>
    </row>
    <row r="55" spans="1:8" ht="12.75">
      <c r="A55" s="780"/>
      <c r="B55" s="822"/>
      <c r="C55" s="822"/>
      <c r="D55" s="822"/>
      <c r="E55" s="822"/>
      <c r="F55" s="814"/>
      <c r="G55" s="814"/>
      <c r="H55" s="814"/>
    </row>
    <row r="56" spans="1:8" ht="12.75">
      <c r="A56" s="780"/>
      <c r="B56" s="822"/>
      <c r="C56" s="822"/>
      <c r="D56" s="822"/>
      <c r="E56" s="822"/>
      <c r="F56" s="814"/>
      <c r="G56" s="814"/>
      <c r="H56" s="814"/>
    </row>
    <row r="57" spans="1:8" ht="12.75">
      <c r="A57" s="780"/>
      <c r="B57" s="822"/>
      <c r="C57" s="822"/>
      <c r="D57" s="822"/>
      <c r="E57" s="822"/>
      <c r="F57" s="814"/>
      <c r="G57" s="814"/>
      <c r="H57" s="814"/>
    </row>
    <row r="58" spans="1:8" ht="12.75">
      <c r="A58" s="780"/>
      <c r="B58" s="822"/>
      <c r="C58" s="822"/>
      <c r="D58" s="822"/>
      <c r="E58" s="822"/>
      <c r="F58" s="814"/>
      <c r="G58" s="814"/>
      <c r="H58" s="814"/>
    </row>
    <row r="59" spans="1:8" ht="12.75">
      <c r="A59" s="780"/>
      <c r="B59" s="822"/>
      <c r="C59" s="822"/>
      <c r="D59" s="822"/>
      <c r="E59" s="822"/>
      <c r="F59" s="814"/>
      <c r="G59" s="814"/>
      <c r="H59" s="814"/>
    </row>
    <row r="60" spans="1:8" ht="15">
      <c r="A60" s="981" t="s">
        <v>575</v>
      </c>
      <c r="B60" s="981"/>
      <c r="C60" s="981"/>
      <c r="D60" s="981"/>
      <c r="E60" s="981"/>
      <c r="F60" s="981"/>
      <c r="G60" s="981"/>
      <c r="H60" s="981"/>
    </row>
    <row r="61" spans="1:8" ht="12.75">
      <c r="A61" s="780"/>
      <c r="B61" s="822"/>
      <c r="C61" s="822"/>
      <c r="D61" s="822"/>
      <c r="E61" s="822"/>
      <c r="F61" s="814"/>
      <c r="G61" s="814"/>
      <c r="H61" s="814"/>
    </row>
    <row r="62" spans="1:8" ht="13.5" thickBot="1">
      <c r="A62" s="830"/>
      <c r="B62" s="1472"/>
      <c r="C62" s="1472"/>
      <c r="D62" s="1472"/>
      <c r="E62" s="1472"/>
      <c r="F62" s="828"/>
      <c r="G62" s="828"/>
      <c r="H62" s="828"/>
    </row>
    <row r="63" spans="1:8" ht="12.75">
      <c r="A63" s="770" t="s">
        <v>786</v>
      </c>
      <c r="B63" s="1596" t="s">
        <v>576</v>
      </c>
      <c r="C63" s="1473"/>
      <c r="D63" s="1473"/>
      <c r="E63" s="1597"/>
      <c r="F63" s="814">
        <v>0</v>
      </c>
      <c r="G63" s="813">
        <v>3100</v>
      </c>
      <c r="H63" s="826">
        <v>3193</v>
      </c>
    </row>
    <row r="64" spans="1:8" ht="12.75">
      <c r="A64" s="770" t="s">
        <v>787</v>
      </c>
      <c r="B64" s="1596" t="s">
        <v>577</v>
      </c>
      <c r="C64" s="1473"/>
      <c r="D64" s="1473"/>
      <c r="E64" s="1597"/>
      <c r="F64" s="814">
        <v>95757</v>
      </c>
      <c r="G64" s="813">
        <v>42763</v>
      </c>
      <c r="H64" s="826">
        <v>37826</v>
      </c>
    </row>
    <row r="65" spans="1:8" ht="12.75">
      <c r="A65" s="770" t="s">
        <v>788</v>
      </c>
      <c r="B65" s="1601" t="s">
        <v>606</v>
      </c>
      <c r="C65" s="1352"/>
      <c r="D65" s="1352"/>
      <c r="E65" s="1528"/>
      <c r="F65" s="836">
        <v>0</v>
      </c>
      <c r="G65" s="837">
        <v>0</v>
      </c>
      <c r="H65" s="838">
        <v>0</v>
      </c>
    </row>
    <row r="66" spans="1:8" ht="12.75">
      <c r="A66" s="770" t="s">
        <v>578</v>
      </c>
      <c r="B66" s="1596" t="s">
        <v>579</v>
      </c>
      <c r="C66" s="1473"/>
      <c r="D66" s="1473"/>
      <c r="E66" s="1597"/>
      <c r="F66" s="814">
        <v>0</v>
      </c>
      <c r="G66" s="813">
        <v>0</v>
      </c>
      <c r="H66" s="826">
        <v>0</v>
      </c>
    </row>
    <row r="67" spans="1:8" ht="12.75">
      <c r="A67" s="770" t="s">
        <v>580</v>
      </c>
      <c r="B67" s="1596" t="s">
        <v>581</v>
      </c>
      <c r="C67" s="1473"/>
      <c r="D67" s="1473"/>
      <c r="E67" s="1597"/>
      <c r="F67" s="814">
        <v>0</v>
      </c>
      <c r="G67" s="813">
        <v>0</v>
      </c>
      <c r="H67" s="826">
        <v>0</v>
      </c>
    </row>
    <row r="68" spans="1:8" ht="12.75">
      <c r="A68" s="770" t="s">
        <v>582</v>
      </c>
      <c r="B68" s="1596" t="s">
        <v>583</v>
      </c>
      <c r="C68" s="1473"/>
      <c r="D68" s="1473"/>
      <c r="E68" s="1597"/>
      <c r="F68" s="813">
        <f>SUM(F63:F67)</f>
        <v>95757</v>
      </c>
      <c r="G68" s="813">
        <f>SUM(G63:G67)</f>
        <v>45863</v>
      </c>
      <c r="H68" s="826">
        <f>SUM(H63:H67)</f>
        <v>41019</v>
      </c>
    </row>
    <row r="69" spans="1:8" ht="12.75">
      <c r="A69" s="831" t="s">
        <v>584</v>
      </c>
      <c r="B69" s="1517" t="s">
        <v>585</v>
      </c>
      <c r="C69" s="1608"/>
      <c r="D69" s="1608"/>
      <c r="E69" s="1609"/>
      <c r="F69" s="832">
        <f>F51+F68</f>
        <v>1464145</v>
      </c>
      <c r="G69" s="833">
        <f>G51+G68</f>
        <v>1569906</v>
      </c>
      <c r="H69" s="834">
        <f>H51+H68</f>
        <v>1564714</v>
      </c>
    </row>
    <row r="70" spans="1:8" ht="12.75">
      <c r="A70" s="767"/>
      <c r="B70" s="1567"/>
      <c r="C70" s="1464"/>
      <c r="D70" s="1464"/>
      <c r="E70" s="1528"/>
      <c r="F70" s="816"/>
      <c r="G70" s="815"/>
      <c r="H70" s="835"/>
    </row>
    <row r="71" spans="1:8" ht="12.75">
      <c r="A71" s="770" t="s">
        <v>586</v>
      </c>
      <c r="B71" s="1596" t="s">
        <v>869</v>
      </c>
      <c r="C71" s="1464"/>
      <c r="D71" s="1464"/>
      <c r="E71" s="1528"/>
      <c r="F71" s="816">
        <v>3640</v>
      </c>
      <c r="G71" s="813">
        <v>5189</v>
      </c>
      <c r="H71" s="826">
        <v>4678</v>
      </c>
    </row>
    <row r="72" spans="1:8" ht="12.75">
      <c r="A72" s="770" t="s">
        <v>587</v>
      </c>
      <c r="B72" s="1596" t="s">
        <v>588</v>
      </c>
      <c r="C72" s="1473"/>
      <c r="D72" s="1473"/>
      <c r="E72" s="1597"/>
      <c r="F72" s="816">
        <v>0</v>
      </c>
      <c r="G72" s="813">
        <v>0</v>
      </c>
      <c r="H72" s="826">
        <v>0</v>
      </c>
    </row>
    <row r="73" spans="1:8" ht="12.75">
      <c r="A73" s="770" t="s">
        <v>589</v>
      </c>
      <c r="B73" s="1596" t="s">
        <v>590</v>
      </c>
      <c r="C73" s="1464"/>
      <c r="D73" s="1464"/>
      <c r="E73" s="1528"/>
      <c r="F73" s="816">
        <v>0</v>
      </c>
      <c r="G73" s="813">
        <v>0</v>
      </c>
      <c r="H73" s="826">
        <v>6829</v>
      </c>
    </row>
    <row r="74" spans="1:8" ht="12.75">
      <c r="A74" s="770" t="s">
        <v>591</v>
      </c>
      <c r="B74" s="1596" t="s">
        <v>592</v>
      </c>
      <c r="C74" s="1464"/>
      <c r="D74" s="1464"/>
      <c r="E74" s="1528"/>
      <c r="F74" s="818">
        <f>F69+F71+F72+F73</f>
        <v>1467785</v>
      </c>
      <c r="G74" s="817">
        <f>G69+G71+G72+G73</f>
        <v>1575095</v>
      </c>
      <c r="H74" s="827">
        <f>H69+H71+H72+H73</f>
        <v>1576221</v>
      </c>
    </row>
    <row r="75" spans="1:8" ht="12.75">
      <c r="A75" s="770"/>
      <c r="B75" s="825"/>
      <c r="C75" s="768"/>
      <c r="D75" s="768"/>
      <c r="E75" s="821"/>
      <c r="F75" s="818"/>
      <c r="G75" s="817"/>
      <c r="H75" s="827"/>
    </row>
    <row r="76" spans="1:8" ht="12.75">
      <c r="A76" s="770" t="s">
        <v>593</v>
      </c>
      <c r="B76" s="1596" t="s">
        <v>594</v>
      </c>
      <c r="C76" s="1464"/>
      <c r="D76" s="1464"/>
      <c r="E76" s="1528"/>
      <c r="F76" s="814">
        <f>F51-F24</f>
        <v>16738</v>
      </c>
      <c r="G76" s="813">
        <f>G51-G24</f>
        <v>39348</v>
      </c>
      <c r="H76" s="826">
        <f>H51-H24</f>
        <v>40691</v>
      </c>
    </row>
    <row r="77" spans="1:8" ht="12.75">
      <c r="A77" s="770" t="s">
        <v>595</v>
      </c>
      <c r="B77" s="1596" t="s">
        <v>608</v>
      </c>
      <c r="C77" s="1464"/>
      <c r="D77" s="1464"/>
      <c r="E77" s="1528"/>
      <c r="F77" s="814">
        <f>F51+F71-F24-F35</f>
        <v>8161</v>
      </c>
      <c r="G77" s="813">
        <f>G51+G71-G24-G35</f>
        <v>44537</v>
      </c>
      <c r="H77" s="826">
        <f>H51+H71-H24-H35</f>
        <v>45369</v>
      </c>
    </row>
    <row r="78" spans="1:8" ht="12.75">
      <c r="A78" s="770" t="s">
        <v>597</v>
      </c>
      <c r="B78" s="1596" t="s">
        <v>596</v>
      </c>
      <c r="C78" s="1473"/>
      <c r="D78" s="1473"/>
      <c r="E78" s="1597"/>
      <c r="F78" s="814">
        <f>F68-F31</f>
        <v>-8161</v>
      </c>
      <c r="G78" s="813">
        <f>G68-G31</f>
        <v>-44537</v>
      </c>
      <c r="H78" s="826">
        <f>H68-H31</f>
        <v>-34497</v>
      </c>
    </row>
    <row r="79" spans="1:8" ht="12.75">
      <c r="A79" s="770" t="s">
        <v>599</v>
      </c>
      <c r="B79" s="1596" t="s">
        <v>598</v>
      </c>
      <c r="C79" s="1473"/>
      <c r="D79" s="1473"/>
      <c r="E79" s="1597"/>
      <c r="F79" s="816">
        <v>0</v>
      </c>
      <c r="G79" s="813">
        <v>0</v>
      </c>
      <c r="H79" s="826">
        <v>0</v>
      </c>
    </row>
    <row r="80" spans="1:8" ht="13.5" thickBot="1">
      <c r="A80" s="778" t="s">
        <v>607</v>
      </c>
      <c r="B80" s="1606" t="s">
        <v>600</v>
      </c>
      <c r="C80" s="1472"/>
      <c r="D80" s="1472"/>
      <c r="E80" s="1607"/>
      <c r="F80" s="828">
        <f>F73-F36</f>
        <v>0</v>
      </c>
      <c r="G80" s="792">
        <f>G73-G36</f>
        <v>0</v>
      </c>
      <c r="H80" s="829">
        <f>H73-H36</f>
        <v>-10926</v>
      </c>
    </row>
  </sheetData>
  <sheetProtection/>
  <mergeCells count="68">
    <mergeCell ref="B63:E63"/>
    <mergeCell ref="B72:E72"/>
    <mergeCell ref="B78:E78"/>
    <mergeCell ref="B66:E66"/>
    <mergeCell ref="B67:E67"/>
    <mergeCell ref="B70:E70"/>
    <mergeCell ref="B71:E71"/>
    <mergeCell ref="B68:E68"/>
    <mergeCell ref="B69:E69"/>
    <mergeCell ref="B49:E49"/>
    <mergeCell ref="B79:E79"/>
    <mergeCell ref="B80:E80"/>
    <mergeCell ref="B73:E73"/>
    <mergeCell ref="B74:E74"/>
    <mergeCell ref="B76:E76"/>
    <mergeCell ref="B77:E77"/>
    <mergeCell ref="B50:E50"/>
    <mergeCell ref="B51:E51"/>
    <mergeCell ref="B62:E62"/>
    <mergeCell ref="B34:E34"/>
    <mergeCell ref="B40:E40"/>
    <mergeCell ref="B41:E41"/>
    <mergeCell ref="B64:E64"/>
    <mergeCell ref="A60:H60"/>
    <mergeCell ref="B42:E42"/>
    <mergeCell ref="B43:E43"/>
    <mergeCell ref="B44:E44"/>
    <mergeCell ref="B45:E45"/>
    <mergeCell ref="B48:E48"/>
    <mergeCell ref="B46:E46"/>
    <mergeCell ref="B47:E47"/>
    <mergeCell ref="B36:E36"/>
    <mergeCell ref="B37:E37"/>
    <mergeCell ref="B38:E38"/>
    <mergeCell ref="B39:E39"/>
    <mergeCell ref="B35:E35"/>
    <mergeCell ref="B24:E24"/>
    <mergeCell ref="B25:E25"/>
    <mergeCell ref="B26:E26"/>
    <mergeCell ref="B27:E27"/>
    <mergeCell ref="B29:E29"/>
    <mergeCell ref="B30:E30"/>
    <mergeCell ref="B31:E31"/>
    <mergeCell ref="B32:E32"/>
    <mergeCell ref="B33:E33"/>
    <mergeCell ref="B28:E28"/>
    <mergeCell ref="B65:E65"/>
    <mergeCell ref="H10:H11"/>
    <mergeCell ref="A10:A11"/>
    <mergeCell ref="B10:E11"/>
    <mergeCell ref="F10:F11"/>
    <mergeCell ref="B17:E17"/>
    <mergeCell ref="B18:E18"/>
    <mergeCell ref="B19:E19"/>
    <mergeCell ref="B20:E20"/>
    <mergeCell ref="G10:G11"/>
    <mergeCell ref="B22:E22"/>
    <mergeCell ref="B23:E23"/>
    <mergeCell ref="B12:E12"/>
    <mergeCell ref="B13:E13"/>
    <mergeCell ref="B14:E14"/>
    <mergeCell ref="B15:E15"/>
    <mergeCell ref="B16:E16"/>
    <mergeCell ref="B21:E21"/>
    <mergeCell ref="A1:H1"/>
    <mergeCell ref="A3:H3"/>
    <mergeCell ref="A4:H6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6.625" style="743" customWidth="1"/>
    <col min="2" max="2" width="52.125" style="743" customWidth="1"/>
    <col min="3" max="3" width="22.00390625" style="743" customWidth="1"/>
    <col min="4" max="16384" width="8.00390625" style="743" customWidth="1"/>
  </cols>
  <sheetData>
    <row r="1" spans="3:4" ht="15">
      <c r="C1" s="1611" t="s">
        <v>601</v>
      </c>
      <c r="D1" s="1352"/>
    </row>
    <row r="2" ht="15">
      <c r="C2" s="744"/>
    </row>
    <row r="3" spans="1:4" ht="12.75">
      <c r="A3" s="1612" t="s">
        <v>205</v>
      </c>
      <c r="B3" s="1613"/>
      <c r="C3" s="1613"/>
      <c r="D3" s="1613"/>
    </row>
    <row r="4" ht="15">
      <c r="C4" s="744"/>
    </row>
    <row r="5" spans="1:3" ht="14.25">
      <c r="A5" s="745"/>
      <c r="B5" s="745"/>
      <c r="C5" s="745"/>
    </row>
    <row r="6" spans="1:3" ht="33.75" customHeight="1">
      <c r="A6" s="1610" t="s">
        <v>792</v>
      </c>
      <c r="B6" s="1610"/>
      <c r="C6" s="1610"/>
    </row>
    <row r="7" ht="13.5" thickBot="1">
      <c r="C7" s="746"/>
    </row>
    <row r="8" spans="1:3" s="750" customFormat="1" ht="43.5" customHeight="1" thickBot="1">
      <c r="A8" s="747" t="s">
        <v>668</v>
      </c>
      <c r="B8" s="748" t="s">
        <v>824</v>
      </c>
      <c r="C8" s="749" t="s">
        <v>727</v>
      </c>
    </row>
    <row r="9" spans="1:3" ht="28.5" customHeight="1">
      <c r="A9" s="751" t="s">
        <v>827</v>
      </c>
      <c r="B9" s="839" t="s">
        <v>110</v>
      </c>
      <c r="C9" s="752">
        <f>C10+C11</f>
        <v>5242</v>
      </c>
    </row>
    <row r="10" spans="1:3" ht="18" customHeight="1">
      <c r="A10" s="753" t="s">
        <v>829</v>
      </c>
      <c r="B10" s="754" t="s">
        <v>730</v>
      </c>
      <c r="C10" s="755">
        <v>4616</v>
      </c>
    </row>
    <row r="11" spans="1:3" ht="18" customHeight="1">
      <c r="A11" s="753" t="s">
        <v>837</v>
      </c>
      <c r="B11" s="754" t="s">
        <v>731</v>
      </c>
      <c r="C11" s="755">
        <v>626</v>
      </c>
    </row>
    <row r="12" spans="1:3" ht="18" customHeight="1">
      <c r="A12" s="753" t="s">
        <v>844</v>
      </c>
      <c r="B12" s="756" t="s">
        <v>728</v>
      </c>
      <c r="C12" s="755">
        <v>2493671</v>
      </c>
    </row>
    <row r="13" spans="1:3" ht="18" customHeight="1" thickBot="1">
      <c r="A13" s="757" t="s">
        <v>846</v>
      </c>
      <c r="B13" s="758" t="s">
        <v>729</v>
      </c>
      <c r="C13" s="759">
        <v>2498403</v>
      </c>
    </row>
    <row r="14" spans="1:3" ht="25.5" customHeight="1">
      <c r="A14" s="760" t="s">
        <v>848</v>
      </c>
      <c r="B14" s="761" t="s">
        <v>111</v>
      </c>
      <c r="C14" s="762">
        <f>C9+C12-C13</f>
        <v>510</v>
      </c>
    </row>
    <row r="15" spans="1:3" ht="18" customHeight="1">
      <c r="A15" s="753" t="s">
        <v>851</v>
      </c>
      <c r="B15" s="754" t="s">
        <v>730</v>
      </c>
      <c r="C15" s="755">
        <v>284</v>
      </c>
    </row>
    <row r="16" spans="1:3" ht="18" customHeight="1" thickBot="1">
      <c r="A16" s="763" t="s">
        <v>856</v>
      </c>
      <c r="B16" s="764" t="s">
        <v>731</v>
      </c>
      <c r="C16" s="765">
        <v>226</v>
      </c>
    </row>
  </sheetData>
  <sheetProtection/>
  <mergeCells count="3">
    <mergeCell ref="A6:C6"/>
    <mergeCell ref="C1:D1"/>
    <mergeCell ref="A3:D3"/>
  </mergeCells>
  <conditionalFormatting sqref="C14">
    <cfRule type="cellIs" priority="1" dxfId="0" operator="notEqual" stopIfTrue="1">
      <formula>SUM(C15:C16)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7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4.125" style="0" customWidth="1"/>
  </cols>
  <sheetData>
    <row r="1" spans="7:9" ht="14.25">
      <c r="G1" s="1614" t="s">
        <v>189</v>
      </c>
      <c r="H1" s="1614"/>
      <c r="I1" s="1614"/>
    </row>
    <row r="2" spans="7:9" ht="14.25">
      <c r="G2" s="922"/>
      <c r="H2" s="922"/>
      <c r="I2" s="922"/>
    </row>
    <row r="4" spans="1:9" ht="12.75">
      <c r="A4" s="1615" t="s">
        <v>213</v>
      </c>
      <c r="B4" s="1615"/>
      <c r="C4" s="1615"/>
      <c r="D4" s="1615"/>
      <c r="E4" s="1615"/>
      <c r="F4" s="1615"/>
      <c r="G4" s="1615"/>
      <c r="H4" s="1615"/>
      <c r="I4" s="1615"/>
    </row>
    <row r="5" spans="1:9" ht="50.25" customHeight="1">
      <c r="A5" s="1616" t="s">
        <v>190</v>
      </c>
      <c r="B5" s="1616"/>
      <c r="C5" s="1616"/>
      <c r="D5" s="1616"/>
      <c r="E5" s="1616"/>
      <c r="F5" s="1616"/>
      <c r="G5" s="1616"/>
      <c r="H5" s="1616"/>
      <c r="I5" s="1616"/>
    </row>
    <row r="11" spans="1:4" ht="12.75">
      <c r="A11" s="923" t="s">
        <v>172</v>
      </c>
      <c r="B11" s="924"/>
      <c r="C11" s="924"/>
      <c r="D11" s="924"/>
    </row>
    <row r="12" spans="1:4" ht="12.75">
      <c r="A12" s="923"/>
      <c r="B12" s="924"/>
      <c r="C12" s="924"/>
      <c r="D12" s="924"/>
    </row>
    <row r="13" spans="1:9" ht="12.75">
      <c r="A13" s="923"/>
      <c r="B13" s="924" t="s">
        <v>173</v>
      </c>
      <c r="C13" s="924"/>
      <c r="D13" s="924"/>
      <c r="I13" s="925" t="s">
        <v>174</v>
      </c>
    </row>
    <row r="15" spans="1:9" ht="12.75">
      <c r="A15" t="s">
        <v>827</v>
      </c>
      <c r="B15" t="s">
        <v>175</v>
      </c>
      <c r="G15" s="925"/>
      <c r="I15" s="925" t="s">
        <v>174</v>
      </c>
    </row>
    <row r="17" spans="1:2" ht="12.75">
      <c r="A17" t="s">
        <v>829</v>
      </c>
      <c r="B17" t="s">
        <v>176</v>
      </c>
    </row>
    <row r="18" spans="2:9" ht="12.75">
      <c r="B18" t="s">
        <v>177</v>
      </c>
      <c r="I18" s="925" t="s">
        <v>174</v>
      </c>
    </row>
    <row r="19" ht="12.75">
      <c r="D19" s="481"/>
    </row>
    <row r="20" spans="1:9" ht="12.75">
      <c r="A20" t="s">
        <v>837</v>
      </c>
      <c r="B20" t="s">
        <v>178</v>
      </c>
      <c r="I20" s="925" t="s">
        <v>174</v>
      </c>
    </row>
    <row r="22" spans="1:9" ht="12.75">
      <c r="A22" t="s">
        <v>844</v>
      </c>
      <c r="B22" t="s">
        <v>179</v>
      </c>
      <c r="I22" s="925" t="s">
        <v>174</v>
      </c>
    </row>
    <row r="24" spans="1:2" ht="12.75">
      <c r="A24" t="s">
        <v>846</v>
      </c>
      <c r="B24" t="s">
        <v>180</v>
      </c>
    </row>
    <row r="25" ht="12.75">
      <c r="B25" t="s">
        <v>181</v>
      </c>
    </row>
    <row r="26" spans="2:9" ht="12.75">
      <c r="B26" t="s">
        <v>182</v>
      </c>
      <c r="I26" s="925" t="s">
        <v>174</v>
      </c>
    </row>
    <row r="28" spans="1:9" ht="12.75">
      <c r="A28" t="s">
        <v>848</v>
      </c>
      <c r="B28" t="s">
        <v>183</v>
      </c>
      <c r="I28" s="925" t="s">
        <v>174</v>
      </c>
    </row>
    <row r="30" spans="1:9" ht="12.75">
      <c r="A30" t="s">
        <v>851</v>
      </c>
      <c r="B30" t="s">
        <v>184</v>
      </c>
      <c r="I30" s="925" t="s">
        <v>174</v>
      </c>
    </row>
    <row r="32" spans="1:9" ht="12.75">
      <c r="A32" t="s">
        <v>856</v>
      </c>
      <c r="B32" t="s">
        <v>185</v>
      </c>
      <c r="I32" s="925" t="s">
        <v>174</v>
      </c>
    </row>
    <row r="34" spans="1:9" ht="12.75">
      <c r="A34" t="s">
        <v>860</v>
      </c>
      <c r="B34" t="s">
        <v>186</v>
      </c>
      <c r="I34" s="925" t="s">
        <v>174</v>
      </c>
    </row>
    <row r="36" spans="1:2" ht="12.75">
      <c r="A36" t="s">
        <v>865</v>
      </c>
      <c r="B36" t="s">
        <v>187</v>
      </c>
    </row>
    <row r="37" spans="2:9" ht="12.75">
      <c r="B37" t="s">
        <v>188</v>
      </c>
      <c r="I37" s="925" t="s">
        <v>174</v>
      </c>
    </row>
  </sheetData>
  <sheetProtection/>
  <mergeCells count="3">
    <mergeCell ref="G1:I1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2"/>
  <sheetViews>
    <sheetView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3.75390625" style="44" customWidth="1"/>
    <col min="2" max="4" width="9.125" style="44" customWidth="1"/>
    <col min="5" max="5" width="9.75390625" style="44" customWidth="1"/>
    <col min="6" max="6" width="12.125" style="413" customWidth="1"/>
    <col min="7" max="8" width="11.625" style="413" customWidth="1"/>
    <col min="9" max="9" width="11.375" style="413" customWidth="1"/>
    <col min="10" max="10" width="8.00390625" style="44" customWidth="1"/>
    <col min="11" max="16384" width="9.125" style="44" customWidth="1"/>
  </cols>
  <sheetData>
    <row r="1" spans="1:11" ht="15">
      <c r="A1" s="41"/>
      <c r="B1" s="41"/>
      <c r="C1" s="41"/>
      <c r="D1" s="41"/>
      <c r="E1" s="1104" t="s">
        <v>912</v>
      </c>
      <c r="F1" s="1104"/>
      <c r="G1" s="1104"/>
      <c r="H1" s="1104"/>
      <c r="I1" s="1104"/>
      <c r="J1" s="1104"/>
      <c r="K1" s="43"/>
    </row>
    <row r="2" spans="1:11" ht="12.75">
      <c r="A2" s="41"/>
      <c r="B2" s="41"/>
      <c r="C2" s="41"/>
      <c r="D2" s="41"/>
      <c r="E2" s="42"/>
      <c r="F2" s="396"/>
      <c r="G2" s="396"/>
      <c r="H2" s="396"/>
      <c r="I2" s="396"/>
      <c r="J2" s="42"/>
      <c r="K2" s="43"/>
    </row>
    <row r="3" spans="1:11" ht="12.75">
      <c r="A3" s="41"/>
      <c r="B3" s="41"/>
      <c r="C3" s="41"/>
      <c r="D3" s="41"/>
      <c r="E3" s="41"/>
      <c r="F3" s="397"/>
      <c r="G3" s="397"/>
      <c r="H3" s="397"/>
      <c r="I3" s="397"/>
      <c r="J3" s="45"/>
      <c r="K3" s="46"/>
    </row>
    <row r="4" spans="1:11" ht="12.75">
      <c r="A4" s="1105" t="s">
        <v>205</v>
      </c>
      <c r="B4" s="1105"/>
      <c r="C4" s="1105"/>
      <c r="D4" s="1105"/>
      <c r="E4" s="1105"/>
      <c r="F4" s="1105"/>
      <c r="G4" s="1105"/>
      <c r="H4" s="1105"/>
      <c r="I4" s="1105"/>
      <c r="J4" s="1105"/>
      <c r="K4" s="40"/>
    </row>
    <row r="5" spans="1:11" ht="16.5" customHeight="1">
      <c r="A5" s="1106" t="s">
        <v>62</v>
      </c>
      <c r="B5" s="1106"/>
      <c r="C5" s="1106"/>
      <c r="D5" s="1106"/>
      <c r="E5" s="1106"/>
      <c r="F5" s="1106"/>
      <c r="G5" s="1106"/>
      <c r="H5" s="1106"/>
      <c r="I5" s="1106"/>
      <c r="J5" s="1106"/>
      <c r="K5" s="48"/>
    </row>
    <row r="6" spans="1:10" ht="12.75">
      <c r="A6" s="41"/>
      <c r="B6" s="41"/>
      <c r="C6" s="47"/>
      <c r="D6" s="47"/>
      <c r="E6" s="47"/>
      <c r="F6" s="398"/>
      <c r="G6" s="398"/>
      <c r="H6" s="398"/>
      <c r="I6" s="398"/>
      <c r="J6" s="47"/>
    </row>
    <row r="7" spans="1:10" ht="13.5" thickBot="1">
      <c r="A7" s="41"/>
      <c r="B7" s="41"/>
      <c r="C7" s="41"/>
      <c r="D7" s="41"/>
      <c r="E7" s="41"/>
      <c r="F7" s="1101" t="s">
        <v>822</v>
      </c>
      <c r="G7" s="1101"/>
      <c r="H7" s="1101"/>
      <c r="I7" s="1101"/>
      <c r="J7" s="1101"/>
    </row>
    <row r="8" spans="1:11" ht="18" customHeight="1" thickTop="1">
      <c r="A8" s="1076" t="s">
        <v>823</v>
      </c>
      <c r="B8" s="1078" t="s">
        <v>824</v>
      </c>
      <c r="C8" s="1078"/>
      <c r="D8" s="1078"/>
      <c r="E8" s="1078"/>
      <c r="F8" s="1099" t="s">
        <v>532</v>
      </c>
      <c r="G8" s="1099" t="s">
        <v>21</v>
      </c>
      <c r="H8" s="1099" t="s">
        <v>22</v>
      </c>
      <c r="I8" s="1099" t="s">
        <v>23</v>
      </c>
      <c r="J8" s="1029" t="s">
        <v>546</v>
      </c>
      <c r="K8" s="61"/>
    </row>
    <row r="9" spans="1:11" ht="18" customHeight="1">
      <c r="A9" s="1077"/>
      <c r="B9" s="1079"/>
      <c r="C9" s="1079"/>
      <c r="D9" s="1079"/>
      <c r="E9" s="1079"/>
      <c r="F9" s="1100"/>
      <c r="G9" s="1021"/>
      <c r="H9" s="1031"/>
      <c r="I9" s="1021"/>
      <c r="J9" s="1030"/>
      <c r="K9" s="61"/>
    </row>
    <row r="10" spans="1:11" ht="15" customHeight="1">
      <c r="A10" s="49"/>
      <c r="B10" s="1103" t="s">
        <v>825</v>
      </c>
      <c r="C10" s="1103"/>
      <c r="D10" s="1103"/>
      <c r="E10" s="1103"/>
      <c r="F10" s="399"/>
      <c r="G10" s="400"/>
      <c r="H10" s="400"/>
      <c r="I10" s="400"/>
      <c r="J10" s="50"/>
      <c r="K10" s="61"/>
    </row>
    <row r="11" spans="1:11" ht="15" customHeight="1">
      <c r="A11" s="49"/>
      <c r="B11" s="1103" t="s">
        <v>826</v>
      </c>
      <c r="C11" s="1103"/>
      <c r="D11" s="1103"/>
      <c r="E11" s="1103"/>
      <c r="F11" s="399"/>
      <c r="G11" s="400"/>
      <c r="H11" s="400"/>
      <c r="I11" s="400"/>
      <c r="J11" s="50"/>
      <c r="K11" s="61"/>
    </row>
    <row r="12" spans="1:11" ht="12.75" customHeight="1">
      <c r="A12" s="51" t="s">
        <v>827</v>
      </c>
      <c r="B12" s="1095" t="s">
        <v>828</v>
      </c>
      <c r="C12" s="1095"/>
      <c r="D12" s="1095"/>
      <c r="E12" s="1095"/>
      <c r="F12" s="401">
        <v>343753</v>
      </c>
      <c r="G12" s="401">
        <v>281744</v>
      </c>
      <c r="H12" s="401">
        <v>325154</v>
      </c>
      <c r="I12" s="401">
        <v>324803</v>
      </c>
      <c r="J12" s="181">
        <f>I12/H12*100</f>
        <v>99.89205115114684</v>
      </c>
      <c r="K12" s="61"/>
    </row>
    <row r="13" spans="1:11" ht="12.75" customHeight="1">
      <c r="A13" s="52" t="s">
        <v>829</v>
      </c>
      <c r="B13" s="1086" t="s">
        <v>257</v>
      </c>
      <c r="C13" s="1087"/>
      <c r="D13" s="1087"/>
      <c r="E13" s="1088"/>
      <c r="F13" s="447">
        <v>6396</v>
      </c>
      <c r="G13" s="447">
        <v>6350</v>
      </c>
      <c r="H13" s="447">
        <v>7098</v>
      </c>
      <c r="I13" s="447">
        <v>7098</v>
      </c>
      <c r="J13" s="206">
        <f>I13/H13*100</f>
        <v>100</v>
      </c>
      <c r="K13" s="61"/>
    </row>
    <row r="14" spans="1:11" ht="12.75" customHeight="1">
      <c r="A14" s="52" t="s">
        <v>837</v>
      </c>
      <c r="B14" s="1102" t="s">
        <v>830</v>
      </c>
      <c r="C14" s="1102"/>
      <c r="D14" s="1102"/>
      <c r="E14" s="1102"/>
      <c r="F14" s="402">
        <f>F15+F16+F17+F18</f>
        <v>355343</v>
      </c>
      <c r="G14" s="402">
        <f>G15+G16+G17+G18</f>
        <v>353973</v>
      </c>
      <c r="H14" s="402">
        <f>H15+H16+H17+H18</f>
        <v>363912</v>
      </c>
      <c r="I14" s="402">
        <f>I15+I16+I17+I18</f>
        <v>363912</v>
      </c>
      <c r="J14" s="206">
        <f>I14/H14*100</f>
        <v>100</v>
      </c>
      <c r="K14" s="61"/>
    </row>
    <row r="15" spans="1:11" ht="12.75" customHeight="1">
      <c r="A15" s="53" t="s">
        <v>258</v>
      </c>
      <c r="B15" s="1075" t="s">
        <v>831</v>
      </c>
      <c r="C15" s="1075"/>
      <c r="D15" s="1075"/>
      <c r="E15" s="1075"/>
      <c r="F15" s="403">
        <f>'1sz (2)'!F20</f>
        <v>0</v>
      </c>
      <c r="G15" s="403">
        <f>'1sz (2)'!G20</f>
        <v>0</v>
      </c>
      <c r="H15" s="403">
        <v>0</v>
      </c>
      <c r="I15" s="403">
        <f>'1sz (2)'!I20</f>
        <v>0</v>
      </c>
      <c r="J15" s="204">
        <v>0</v>
      </c>
      <c r="K15" s="61"/>
    </row>
    <row r="16" spans="1:11" ht="12.75" customHeight="1">
      <c r="A16" s="53" t="s">
        <v>259</v>
      </c>
      <c r="B16" s="1075" t="s">
        <v>832</v>
      </c>
      <c r="C16" s="1075"/>
      <c r="D16" s="1075"/>
      <c r="E16" s="1075"/>
      <c r="F16" s="403">
        <f>'1sz (2)'!F23</f>
        <v>47781</v>
      </c>
      <c r="G16" s="403">
        <v>71000</v>
      </c>
      <c r="H16" s="403">
        <v>82648</v>
      </c>
      <c r="I16" s="403">
        <v>82648</v>
      </c>
      <c r="J16" s="204">
        <f>I16/H16*100</f>
        <v>100</v>
      </c>
      <c r="K16" s="61"/>
    </row>
    <row r="17" spans="1:11" ht="12.75" customHeight="1">
      <c r="A17" s="53" t="s">
        <v>260</v>
      </c>
      <c r="B17" s="1075" t="s">
        <v>833</v>
      </c>
      <c r="C17" s="1075"/>
      <c r="D17" s="1075"/>
      <c r="E17" s="1075"/>
      <c r="F17" s="403">
        <f>'1sz (2)'!F25</f>
        <v>302913</v>
      </c>
      <c r="G17" s="403">
        <f>'1sz (2)'!G25</f>
        <v>278173</v>
      </c>
      <c r="H17" s="403">
        <v>275331</v>
      </c>
      <c r="I17" s="403">
        <v>275331</v>
      </c>
      <c r="J17" s="204">
        <f>I17/H17*100</f>
        <v>100</v>
      </c>
      <c r="K17" s="61"/>
    </row>
    <row r="18" spans="1:11" ht="12.75">
      <c r="A18" s="54" t="s">
        <v>405</v>
      </c>
      <c r="B18" s="1085" t="s">
        <v>834</v>
      </c>
      <c r="C18" s="1085"/>
      <c r="D18" s="1085"/>
      <c r="E18" s="1085"/>
      <c r="F18" s="404">
        <f>'1sz (2)'!F29</f>
        <v>4649</v>
      </c>
      <c r="G18" s="404">
        <f>'1sz (2)'!G29</f>
        <v>4800</v>
      </c>
      <c r="H18" s="404">
        <v>5933</v>
      </c>
      <c r="I18" s="404">
        <v>5933</v>
      </c>
      <c r="J18" s="204">
        <f>I18/H18*100</f>
        <v>100</v>
      </c>
      <c r="K18" s="61"/>
    </row>
    <row r="19" spans="1:11" ht="12.75">
      <c r="A19" s="55"/>
      <c r="B19" s="1092" t="s">
        <v>836</v>
      </c>
      <c r="C19" s="1093"/>
      <c r="D19" s="1093"/>
      <c r="E19" s="1094"/>
      <c r="F19" s="405"/>
      <c r="G19" s="405"/>
      <c r="H19" s="405"/>
      <c r="I19" s="405"/>
      <c r="J19" s="181"/>
      <c r="K19" s="61"/>
    </row>
    <row r="20" spans="1:11" ht="12.75" customHeight="1">
      <c r="A20" s="56" t="s">
        <v>844</v>
      </c>
      <c r="B20" s="1095" t="s">
        <v>838</v>
      </c>
      <c r="C20" s="1095"/>
      <c r="D20" s="1095"/>
      <c r="E20" s="1095"/>
      <c r="F20" s="401">
        <f>SUM(F21:F27)</f>
        <v>691191</v>
      </c>
      <c r="G20" s="401">
        <f>SUM(G21:G27)</f>
        <v>580421</v>
      </c>
      <c r="H20" s="401">
        <f>SUM(H21:H27)</f>
        <v>669649</v>
      </c>
      <c r="I20" s="401">
        <f>SUM(I21:I27)</f>
        <v>669649</v>
      </c>
      <c r="J20" s="181">
        <f>I20/H20*100</f>
        <v>100</v>
      </c>
      <c r="K20" s="61"/>
    </row>
    <row r="21" spans="1:11" ht="12.75">
      <c r="A21" s="53" t="s">
        <v>261</v>
      </c>
      <c r="B21" s="1075" t="s">
        <v>839</v>
      </c>
      <c r="C21" s="1075"/>
      <c r="D21" s="1075"/>
      <c r="E21" s="1075"/>
      <c r="F21" s="403">
        <f>'1sz (2)'!F36-'2bszm (2)'!F41</f>
        <v>512698</v>
      </c>
      <c r="G21" s="403">
        <f>'1sz (2)'!G36-'2bszm (2)'!G41</f>
        <v>452009</v>
      </c>
      <c r="H21" s="403">
        <v>444107</v>
      </c>
      <c r="I21" s="403">
        <f>'1sz (2)'!I36-'2bszm (2)'!I41</f>
        <v>444107</v>
      </c>
      <c r="J21" s="204">
        <f>I21/H21*100</f>
        <v>100</v>
      </c>
      <c r="K21" s="61"/>
    </row>
    <row r="22" spans="1:11" ht="12.75">
      <c r="A22" s="53" t="s">
        <v>262</v>
      </c>
      <c r="B22" s="1075" t="s">
        <v>840</v>
      </c>
      <c r="C22" s="1075"/>
      <c r="D22" s="1075"/>
      <c r="E22" s="1075"/>
      <c r="F22" s="403">
        <v>17979</v>
      </c>
      <c r="G22" s="403">
        <v>0</v>
      </c>
      <c r="H22" s="403">
        <v>20975</v>
      </c>
      <c r="I22" s="403">
        <v>20975</v>
      </c>
      <c r="J22" s="204">
        <f aca="true" t="shared" si="0" ref="J22:J27">I22/H22*100</f>
        <v>100</v>
      </c>
      <c r="K22" s="61"/>
    </row>
    <row r="23" spans="1:11" ht="12.75">
      <c r="A23" s="53" t="s">
        <v>263</v>
      </c>
      <c r="B23" s="1075" t="s">
        <v>913</v>
      </c>
      <c r="C23" s="1075"/>
      <c r="D23" s="1075"/>
      <c r="E23" s="1075"/>
      <c r="F23" s="403">
        <f>'1sz (2)'!F48+'1sz (2)'!F49</f>
        <v>15840</v>
      </c>
      <c r="G23" s="403">
        <f>'1sz (2)'!G48+'1sz (2)'!G49</f>
        <v>0</v>
      </c>
      <c r="H23" s="403">
        <v>42218</v>
      </c>
      <c r="I23" s="403">
        <f>'1sz (2)'!I48+'1sz (2)'!I49</f>
        <v>42218</v>
      </c>
      <c r="J23" s="204">
        <f t="shared" si="0"/>
        <v>100</v>
      </c>
      <c r="K23" s="61"/>
    </row>
    <row r="24" spans="1:11" ht="12.75">
      <c r="A24" s="57" t="s">
        <v>264</v>
      </c>
      <c r="B24" s="1063" t="s">
        <v>841</v>
      </c>
      <c r="C24" s="1096"/>
      <c r="D24" s="1096"/>
      <c r="E24" s="1097"/>
      <c r="F24" s="403">
        <f>'1sz (2)'!F50</f>
        <v>0</v>
      </c>
      <c r="G24" s="403">
        <f>'1sz (2)'!G50</f>
        <v>0</v>
      </c>
      <c r="H24" s="403">
        <v>0</v>
      </c>
      <c r="I24" s="403">
        <f>'1sz (2)'!I50</f>
        <v>0</v>
      </c>
      <c r="J24" s="204">
        <v>0</v>
      </c>
      <c r="K24" s="61"/>
    </row>
    <row r="25" spans="1:11" ht="12.75">
      <c r="A25" s="53" t="s">
        <v>265</v>
      </c>
      <c r="B25" s="1063" t="s">
        <v>842</v>
      </c>
      <c r="C25" s="1096"/>
      <c r="D25" s="1096"/>
      <c r="E25" s="1097"/>
      <c r="F25" s="406">
        <f>'1sz (2)'!F51</f>
        <v>99121</v>
      </c>
      <c r="G25" s="406">
        <f>'1sz (2)'!G51</f>
        <v>128412</v>
      </c>
      <c r="H25" s="406">
        <v>130654</v>
      </c>
      <c r="I25" s="406">
        <v>130654</v>
      </c>
      <c r="J25" s="204">
        <f t="shared" si="0"/>
        <v>100</v>
      </c>
      <c r="K25" s="61"/>
    </row>
    <row r="26" spans="1:11" ht="12.75">
      <c r="A26" s="53" t="s">
        <v>266</v>
      </c>
      <c r="B26" s="1063" t="s">
        <v>910</v>
      </c>
      <c r="C26" s="1035"/>
      <c r="D26" s="1035"/>
      <c r="E26" s="1027"/>
      <c r="F26" s="406">
        <f>'1sz (2)'!F56</f>
        <v>1610</v>
      </c>
      <c r="G26" s="406">
        <f>'1sz (2)'!G56</f>
        <v>0</v>
      </c>
      <c r="H26" s="406">
        <v>0</v>
      </c>
      <c r="I26" s="406">
        <f>'1sz (2)'!I56</f>
        <v>0</v>
      </c>
      <c r="J26" s="204">
        <v>0</v>
      </c>
      <c r="K26" s="61"/>
    </row>
    <row r="27" spans="1:11" ht="12.75">
      <c r="A27" s="53" t="s">
        <v>267</v>
      </c>
      <c r="B27" s="1089" t="s">
        <v>447</v>
      </c>
      <c r="C27" s="1090"/>
      <c r="D27" s="1090"/>
      <c r="E27" s="1091"/>
      <c r="F27" s="406">
        <f>'1sz (2)'!F57</f>
        <v>43943</v>
      </c>
      <c r="G27" s="406">
        <f>'1sz (2)'!G57</f>
        <v>0</v>
      </c>
      <c r="H27" s="406">
        <v>31695</v>
      </c>
      <c r="I27" s="406">
        <f>'1sz (2)'!I57</f>
        <v>31695</v>
      </c>
      <c r="J27" s="204">
        <f t="shared" si="0"/>
        <v>100</v>
      </c>
      <c r="K27" s="61"/>
    </row>
    <row r="28" spans="1:11" ht="12.75">
      <c r="A28" s="58" t="s">
        <v>846</v>
      </c>
      <c r="B28" s="1065" t="s">
        <v>850</v>
      </c>
      <c r="C28" s="1065"/>
      <c r="D28" s="1065"/>
      <c r="E28" s="1065"/>
      <c r="F28" s="407">
        <f>'1sz (2)'!F67</f>
        <v>6141</v>
      </c>
      <c r="G28" s="407">
        <f>'1sz (2)'!G67</f>
        <v>0</v>
      </c>
      <c r="H28" s="407">
        <v>3269</v>
      </c>
      <c r="I28" s="407">
        <v>3269</v>
      </c>
      <c r="J28" s="181">
        <f>I28/H28*100</f>
        <v>100</v>
      </c>
      <c r="K28" s="61"/>
    </row>
    <row r="29" spans="1:11" ht="12.75">
      <c r="A29" s="56" t="s">
        <v>848</v>
      </c>
      <c r="B29" s="1107" t="s">
        <v>333</v>
      </c>
      <c r="C29" s="1107"/>
      <c r="D29" s="1107"/>
      <c r="E29" s="1107"/>
      <c r="F29" s="408">
        <f>'1sz (2)'!F72</f>
        <v>68291</v>
      </c>
      <c r="G29" s="408">
        <f>'1sz (2)'!G72</f>
        <v>42566</v>
      </c>
      <c r="H29" s="408">
        <v>60300</v>
      </c>
      <c r="I29" s="408">
        <f>'1sz (2)'!I72</f>
        <v>59964</v>
      </c>
      <c r="J29" s="181">
        <f>I29/H29*100</f>
        <v>99.44278606965175</v>
      </c>
      <c r="K29" s="61"/>
    </row>
    <row r="30" spans="1:11" ht="12.75">
      <c r="A30" s="54"/>
      <c r="B30" s="1075" t="s">
        <v>334</v>
      </c>
      <c r="C30" s="1075"/>
      <c r="D30" s="1075"/>
      <c r="E30" s="1075"/>
      <c r="F30" s="409">
        <f>'1sz (2)'!F73</f>
        <v>9945</v>
      </c>
      <c r="G30" s="409">
        <f>'1sz (2)'!G73</f>
        <v>9467</v>
      </c>
      <c r="H30" s="409">
        <v>9556</v>
      </c>
      <c r="I30" s="409">
        <f>'1sz (2)'!I73</f>
        <v>9556</v>
      </c>
      <c r="J30" s="205">
        <f>I30/H30*100</f>
        <v>100</v>
      </c>
      <c r="K30" s="61"/>
    </row>
    <row r="31" spans="1:11" ht="12.75">
      <c r="A31" s="53" t="s">
        <v>851</v>
      </c>
      <c r="B31" s="1108" t="s">
        <v>335</v>
      </c>
      <c r="C31" s="1109"/>
      <c r="D31" s="1109"/>
      <c r="E31" s="1110"/>
      <c r="F31" s="408">
        <v>0</v>
      </c>
      <c r="G31" s="408">
        <v>0</v>
      </c>
      <c r="H31" s="408">
        <v>3000</v>
      </c>
      <c r="I31" s="408">
        <v>3000</v>
      </c>
      <c r="J31" s="886">
        <f>I31/H31*100</f>
        <v>100</v>
      </c>
      <c r="K31" s="61"/>
    </row>
    <row r="32" spans="1:11" ht="12.75">
      <c r="A32" s="56"/>
      <c r="B32" s="1092" t="s">
        <v>864</v>
      </c>
      <c r="C32" s="1093"/>
      <c r="D32" s="1093"/>
      <c r="E32" s="1094"/>
      <c r="F32" s="410"/>
      <c r="G32" s="410"/>
      <c r="H32" s="410"/>
      <c r="I32" s="410"/>
      <c r="J32" s="181"/>
      <c r="K32" s="61"/>
    </row>
    <row r="33" spans="1:11" ht="12.75">
      <c r="A33" s="56" t="s">
        <v>856</v>
      </c>
      <c r="B33" s="1082" t="s">
        <v>914</v>
      </c>
      <c r="C33" s="1083"/>
      <c r="D33" s="1083"/>
      <c r="E33" s="1084"/>
      <c r="F33" s="408">
        <v>170000</v>
      </c>
      <c r="G33" s="408">
        <v>95757</v>
      </c>
      <c r="H33" s="408">
        <v>42763</v>
      </c>
      <c r="I33" s="408">
        <v>37826</v>
      </c>
      <c r="J33" s="181">
        <f>I33/H33*100</f>
        <v>88.45497275682249</v>
      </c>
      <c r="K33" s="61"/>
    </row>
    <row r="34" spans="1:11" ht="12.75" customHeight="1">
      <c r="A34" s="58" t="s">
        <v>860</v>
      </c>
      <c r="B34" s="1071" t="s">
        <v>280</v>
      </c>
      <c r="C34" s="1072"/>
      <c r="D34" s="1072"/>
      <c r="E34" s="1073"/>
      <c r="F34" s="411">
        <v>6212</v>
      </c>
      <c r="G34" s="411">
        <v>3640</v>
      </c>
      <c r="H34" s="411">
        <v>5189</v>
      </c>
      <c r="I34" s="411">
        <v>4678</v>
      </c>
      <c r="J34" s="181">
        <f>I34/H34*100</f>
        <v>90.15224513393717</v>
      </c>
      <c r="K34" s="61"/>
    </row>
    <row r="35" spans="1:11" ht="12.75">
      <c r="A35" s="58" t="s">
        <v>865</v>
      </c>
      <c r="B35" s="1071" t="s">
        <v>281</v>
      </c>
      <c r="C35" s="1072"/>
      <c r="D35" s="1072"/>
      <c r="E35" s="1073"/>
      <c r="F35" s="411">
        <v>0</v>
      </c>
      <c r="G35" s="411">
        <v>0</v>
      </c>
      <c r="H35" s="411">
        <v>0</v>
      </c>
      <c r="I35" s="411">
        <v>0</v>
      </c>
      <c r="J35" s="181">
        <v>0</v>
      </c>
      <c r="K35" s="61"/>
    </row>
    <row r="36" spans="1:11" ht="12.75">
      <c r="A36" s="56" t="s">
        <v>867</v>
      </c>
      <c r="B36" s="1071" t="s">
        <v>362</v>
      </c>
      <c r="C36" s="952"/>
      <c r="D36" s="952"/>
      <c r="E36" s="953"/>
      <c r="F36" s="411">
        <f>'1sz (2)'!F178</f>
        <v>-3591</v>
      </c>
      <c r="G36" s="411">
        <f>'1sz (2)'!G178</f>
        <v>0</v>
      </c>
      <c r="H36" s="411">
        <v>0</v>
      </c>
      <c r="I36" s="411">
        <f>'1sz (2)'!I178</f>
        <v>6829</v>
      </c>
      <c r="J36" s="181">
        <v>0</v>
      </c>
      <c r="K36" s="61"/>
    </row>
    <row r="37" spans="1:11" ht="13.5" thickBot="1">
      <c r="A37" s="59"/>
      <c r="B37" s="1064" t="s">
        <v>873</v>
      </c>
      <c r="C37" s="1064"/>
      <c r="D37" s="1064"/>
      <c r="E37" s="1064"/>
      <c r="F37" s="412">
        <f>F12+F14+F20+F28+F29+F31+F33+F34+F35+F36+F13</f>
        <v>1643736</v>
      </c>
      <c r="G37" s="412">
        <f>G12+G14+G20+G28+G29+G31+G33+G34+G35+G36+G13</f>
        <v>1364451</v>
      </c>
      <c r="H37" s="412">
        <f>H12+H14+H20+H28+H29+H31+H33+H34+H35+H36+H13</f>
        <v>1480334</v>
      </c>
      <c r="I37" s="412">
        <f>I12+I14+I20+I28+I29+I31+I33+I34+I35+I36+I13</f>
        <v>1481028</v>
      </c>
      <c r="J37" s="225">
        <f>I37/H37*100</f>
        <v>100.04688131192015</v>
      </c>
      <c r="K37" s="61"/>
    </row>
    <row r="38" spans="10:11" ht="13.5" thickTop="1">
      <c r="J38" s="60"/>
      <c r="K38" s="61"/>
    </row>
    <row r="39" spans="10:11" ht="12.75">
      <c r="J39" s="61"/>
      <c r="K39" s="61"/>
    </row>
    <row r="40" ht="12.75">
      <c r="J40" s="61"/>
    </row>
    <row r="46" spans="3:10" ht="15">
      <c r="C46" s="1098" t="s">
        <v>282</v>
      </c>
      <c r="D46" s="1098"/>
      <c r="E46" s="1098"/>
      <c r="F46" s="1098"/>
      <c r="G46" s="1098"/>
      <c r="H46" s="1098"/>
      <c r="I46" s="1098"/>
      <c r="J46" s="1098"/>
    </row>
    <row r="50" ht="13.5" thickBot="1">
      <c r="J50" s="62" t="s">
        <v>822</v>
      </c>
    </row>
    <row r="51" spans="1:11" ht="13.5" customHeight="1" thickTop="1">
      <c r="A51" s="1076" t="s">
        <v>823</v>
      </c>
      <c r="B51" s="1078" t="s">
        <v>824</v>
      </c>
      <c r="C51" s="1078"/>
      <c r="D51" s="1078"/>
      <c r="E51" s="1078"/>
      <c r="F51" s="1099" t="s">
        <v>532</v>
      </c>
      <c r="G51" s="1099" t="s">
        <v>21</v>
      </c>
      <c r="H51" s="1099" t="s">
        <v>22</v>
      </c>
      <c r="I51" s="1099" t="s">
        <v>23</v>
      </c>
      <c r="J51" s="1029" t="s">
        <v>546</v>
      </c>
      <c r="K51" s="61"/>
    </row>
    <row r="52" spans="1:11" ht="21" customHeight="1">
      <c r="A52" s="1077"/>
      <c r="B52" s="1079"/>
      <c r="C52" s="1079"/>
      <c r="D52" s="1079"/>
      <c r="E52" s="1079"/>
      <c r="F52" s="1100"/>
      <c r="G52" s="1021"/>
      <c r="H52" s="1031"/>
      <c r="I52" s="1021"/>
      <c r="J52" s="1030"/>
      <c r="K52" s="61"/>
    </row>
    <row r="53" spans="1:11" ht="12.75">
      <c r="A53" s="63"/>
      <c r="B53" s="1065" t="s">
        <v>874</v>
      </c>
      <c r="C53" s="1065"/>
      <c r="D53" s="1065"/>
      <c r="E53" s="1065"/>
      <c r="F53" s="414"/>
      <c r="G53" s="415"/>
      <c r="H53" s="415"/>
      <c r="I53" s="415"/>
      <c r="J53" s="64"/>
      <c r="K53" s="61"/>
    </row>
    <row r="54" spans="1:11" ht="12.75">
      <c r="A54" s="65" t="s">
        <v>827</v>
      </c>
      <c r="B54" s="1080" t="s">
        <v>875</v>
      </c>
      <c r="C54" s="1080"/>
      <c r="D54" s="1080"/>
      <c r="E54" s="1080"/>
      <c r="F54" s="416">
        <f>'1sz (2)'!F188</f>
        <v>662439</v>
      </c>
      <c r="G54" s="416">
        <f>'1sz (2)'!G188</f>
        <v>577804</v>
      </c>
      <c r="H54" s="416">
        <v>625962</v>
      </c>
      <c r="I54" s="416">
        <v>625963</v>
      </c>
      <c r="J54" s="220">
        <f>I54/H54*100</f>
        <v>100.00015975410648</v>
      </c>
      <c r="K54" s="61"/>
    </row>
    <row r="55" spans="1:11" ht="12.75">
      <c r="A55" s="66" t="s">
        <v>829</v>
      </c>
      <c r="B55" s="1063" t="s">
        <v>876</v>
      </c>
      <c r="C55" s="1066"/>
      <c r="D55" s="1066"/>
      <c r="E55" s="1067"/>
      <c r="F55" s="406">
        <f>'1sz (2)'!F199</f>
        <v>178708</v>
      </c>
      <c r="G55" s="406">
        <f>'1sz (2)'!G199</f>
        <v>156263</v>
      </c>
      <c r="H55" s="406">
        <v>164071</v>
      </c>
      <c r="I55" s="406">
        <v>164071</v>
      </c>
      <c r="J55" s="887">
        <f aca="true" t="shared" si="1" ref="J55:J61">I55/H55*100</f>
        <v>100</v>
      </c>
      <c r="K55" s="61"/>
    </row>
    <row r="56" spans="1:11" ht="12.75">
      <c r="A56" s="66" t="s">
        <v>837</v>
      </c>
      <c r="B56" s="1075" t="s">
        <v>877</v>
      </c>
      <c r="C56" s="1075"/>
      <c r="D56" s="1075"/>
      <c r="E56" s="1075"/>
      <c r="F56" s="406">
        <v>514972</v>
      </c>
      <c r="G56" s="406">
        <v>431961</v>
      </c>
      <c r="H56" s="406">
        <v>492984</v>
      </c>
      <c r="I56" s="406">
        <v>492753</v>
      </c>
      <c r="J56" s="887">
        <f t="shared" si="1"/>
        <v>99.95314249549682</v>
      </c>
      <c r="K56" s="61"/>
    </row>
    <row r="57" spans="1:11" ht="12.75">
      <c r="A57" s="52" t="s">
        <v>844</v>
      </c>
      <c r="B57" s="1063" t="s">
        <v>878</v>
      </c>
      <c r="C57" s="1066"/>
      <c r="D57" s="1066"/>
      <c r="E57" s="1067"/>
      <c r="F57" s="406">
        <f>'1sz (2)'!F218</f>
        <v>9802</v>
      </c>
      <c r="G57" s="406">
        <f>'1sz (2)'!G218</f>
        <v>6059</v>
      </c>
      <c r="H57" s="406">
        <v>12838</v>
      </c>
      <c r="I57" s="406">
        <f>'1sz (2)'!I218</f>
        <v>12652</v>
      </c>
      <c r="J57" s="887">
        <f t="shared" si="1"/>
        <v>98.55117619566911</v>
      </c>
      <c r="K57" s="61"/>
    </row>
    <row r="58" spans="1:11" ht="12.75">
      <c r="A58" s="52" t="s">
        <v>846</v>
      </c>
      <c r="B58" s="1066" t="s">
        <v>371</v>
      </c>
      <c r="C58" s="1081"/>
      <c r="D58" s="1081"/>
      <c r="E58" s="1081"/>
      <c r="F58" s="406">
        <f>'1sz (2)'!F224</f>
        <v>130223</v>
      </c>
      <c r="G58" s="406">
        <f>'1sz (2)'!G224</f>
        <v>126009</v>
      </c>
      <c r="H58" s="406">
        <v>136383</v>
      </c>
      <c r="I58" s="406">
        <f>'1sz (2)'!I224</f>
        <v>135749</v>
      </c>
      <c r="J58" s="887">
        <f t="shared" si="1"/>
        <v>99.53513267782641</v>
      </c>
      <c r="K58" s="61"/>
    </row>
    <row r="59" spans="1:11" ht="12.75">
      <c r="A59" s="52"/>
      <c r="B59" s="1063" t="s">
        <v>372</v>
      </c>
      <c r="C59" s="1066"/>
      <c r="D59" s="1066"/>
      <c r="E59" s="1067"/>
      <c r="F59" s="406">
        <v>2155</v>
      </c>
      <c r="G59" s="406">
        <v>1730</v>
      </c>
      <c r="H59" s="406">
        <v>1084</v>
      </c>
      <c r="I59" s="406">
        <v>2466</v>
      </c>
      <c r="J59" s="887">
        <f t="shared" si="1"/>
        <v>227.49077490774908</v>
      </c>
      <c r="K59" s="61"/>
    </row>
    <row r="60" spans="1:11" ht="12.75">
      <c r="A60" s="52"/>
      <c r="B60" s="1063" t="s">
        <v>547</v>
      </c>
      <c r="C60" s="1026"/>
      <c r="D60" s="1026"/>
      <c r="E60" s="1027"/>
      <c r="F60" s="406">
        <v>7890</v>
      </c>
      <c r="G60" s="406">
        <v>4844</v>
      </c>
      <c r="H60" s="406">
        <v>4965</v>
      </c>
      <c r="I60" s="406">
        <v>3215</v>
      </c>
      <c r="J60" s="887">
        <f t="shared" si="1"/>
        <v>64.7532729103726</v>
      </c>
      <c r="K60" s="61"/>
    </row>
    <row r="61" spans="1:11" ht="12.75">
      <c r="A61" s="52" t="s">
        <v>848</v>
      </c>
      <c r="B61" s="1063" t="s">
        <v>64</v>
      </c>
      <c r="C61" s="1026"/>
      <c r="D61" s="1026"/>
      <c r="E61" s="1027"/>
      <c r="F61" s="406">
        <v>0</v>
      </c>
      <c r="G61" s="406">
        <v>0</v>
      </c>
      <c r="H61" s="406">
        <v>3000</v>
      </c>
      <c r="I61" s="406">
        <v>3000</v>
      </c>
      <c r="J61" s="887">
        <f t="shared" si="1"/>
        <v>100</v>
      </c>
      <c r="K61" s="61"/>
    </row>
    <row r="62" spans="1:11" ht="12.75">
      <c r="A62" s="66" t="s">
        <v>851</v>
      </c>
      <c r="B62" s="1074" t="s">
        <v>885</v>
      </c>
      <c r="C62" s="1074"/>
      <c r="D62" s="1074"/>
      <c r="E62" s="1074"/>
      <c r="F62" s="406">
        <v>0</v>
      </c>
      <c r="G62" s="406">
        <v>12217</v>
      </c>
      <c r="H62" s="406">
        <v>0</v>
      </c>
      <c r="I62" s="406">
        <v>0</v>
      </c>
      <c r="J62" s="887">
        <v>0</v>
      </c>
      <c r="K62" s="61"/>
    </row>
    <row r="63" spans="1:11" ht="12.75">
      <c r="A63" s="66" t="s">
        <v>856</v>
      </c>
      <c r="B63" s="1075" t="s">
        <v>283</v>
      </c>
      <c r="C63" s="1075"/>
      <c r="D63" s="1075"/>
      <c r="E63" s="1075"/>
      <c r="F63" s="406">
        <v>0</v>
      </c>
      <c r="G63" s="406">
        <f>'1sz (2)'!G258</f>
        <v>0</v>
      </c>
      <c r="H63" s="406">
        <v>0</v>
      </c>
      <c r="I63" s="406">
        <v>0</v>
      </c>
      <c r="J63" s="221">
        <v>0</v>
      </c>
      <c r="K63" s="61"/>
    </row>
    <row r="64" spans="1:11" ht="18" customHeight="1">
      <c r="A64" s="67"/>
      <c r="B64" s="1065" t="s">
        <v>880</v>
      </c>
      <c r="C64" s="1065"/>
      <c r="D64" s="1065"/>
      <c r="E64" s="1065"/>
      <c r="F64" s="417">
        <f>SUM(F54:F63)</f>
        <v>1506189</v>
      </c>
      <c r="G64" s="417">
        <f>SUM(G54:G63)</f>
        <v>1316887</v>
      </c>
      <c r="H64" s="417">
        <f>SUM(H54:H63)</f>
        <v>1441287</v>
      </c>
      <c r="I64" s="417">
        <f>SUM(I54:I63)</f>
        <v>1439869</v>
      </c>
      <c r="J64" s="222">
        <f>I64/H64*100</f>
        <v>99.90161570873809</v>
      </c>
      <c r="K64" s="61"/>
    </row>
    <row r="65" spans="1:11" ht="12.75">
      <c r="A65" s="66" t="s">
        <v>860</v>
      </c>
      <c r="B65" s="1063" t="s">
        <v>886</v>
      </c>
      <c r="C65" s="1066"/>
      <c r="D65" s="1066"/>
      <c r="E65" s="1067"/>
      <c r="F65" s="406">
        <f>'1sz (2)'!F270</f>
        <v>0</v>
      </c>
      <c r="G65" s="406">
        <f>'1sz (2)'!G270</f>
        <v>0</v>
      </c>
      <c r="H65" s="406">
        <v>0</v>
      </c>
      <c r="I65" s="406">
        <f>'1sz (2)'!I270</f>
        <v>0</v>
      </c>
      <c r="J65" s="555">
        <v>0</v>
      </c>
      <c r="K65" s="61"/>
    </row>
    <row r="66" spans="1:11" ht="12.75">
      <c r="A66" s="66" t="s">
        <v>865</v>
      </c>
      <c r="B66" s="1063" t="s">
        <v>373</v>
      </c>
      <c r="C66" s="1035"/>
      <c r="D66" s="1035"/>
      <c r="E66" s="1027"/>
      <c r="F66" s="406">
        <v>165336</v>
      </c>
      <c r="G66" s="406">
        <f>'1sz (2)'!G271</f>
        <v>47564</v>
      </c>
      <c r="H66" s="406">
        <v>34046</v>
      </c>
      <c r="I66" s="406">
        <v>20000</v>
      </c>
      <c r="J66" s="556">
        <f>I66/H66*100</f>
        <v>58.74405216471832</v>
      </c>
      <c r="K66" s="61"/>
    </row>
    <row r="67" spans="1:11" ht="12.75">
      <c r="A67" s="66" t="s">
        <v>867</v>
      </c>
      <c r="B67" s="1068" t="s">
        <v>364</v>
      </c>
      <c r="C67" s="1069"/>
      <c r="D67" s="1069"/>
      <c r="E67" s="1070"/>
      <c r="F67" s="409">
        <f>'1sz (2)'!F279</f>
        <v>145</v>
      </c>
      <c r="G67" s="409">
        <f>'1sz (2)'!G279</f>
        <v>0</v>
      </c>
      <c r="H67" s="409">
        <v>0</v>
      </c>
      <c r="I67" s="409">
        <f>'1sz (2)'!I279</f>
        <v>17755</v>
      </c>
      <c r="J67" s="221">
        <v>0</v>
      </c>
      <c r="K67" s="61"/>
    </row>
    <row r="68" spans="1:11" ht="13.5" thickBot="1">
      <c r="A68" s="68"/>
      <c r="B68" s="1064" t="s">
        <v>887</v>
      </c>
      <c r="C68" s="1064"/>
      <c r="D68" s="1064"/>
      <c r="E68" s="1064"/>
      <c r="F68" s="418">
        <f>SUM(F64:F67)</f>
        <v>1671670</v>
      </c>
      <c r="G68" s="418">
        <f>SUM(G64:G67)</f>
        <v>1364451</v>
      </c>
      <c r="H68" s="418">
        <f>SUM(H64:H67)</f>
        <v>1475333</v>
      </c>
      <c r="I68" s="418">
        <f>SUM(I64:I67)</f>
        <v>1477624</v>
      </c>
      <c r="J68" s="223">
        <f>I68/H68*100</f>
        <v>100.15528697588951</v>
      </c>
      <c r="K68" s="61"/>
    </row>
    <row r="69" ht="13.5" thickTop="1"/>
    <row r="72" spans="5:6" ht="12.75">
      <c r="E72" s="436"/>
      <c r="F72" s="437"/>
    </row>
    <row r="102" ht="12.75">
      <c r="K102" s="69"/>
    </row>
  </sheetData>
  <sheetProtection/>
  <mergeCells count="63">
    <mergeCell ref="B28:E28"/>
    <mergeCell ref="B30:E30"/>
    <mergeCell ref="B26:E26"/>
    <mergeCell ref="B31:E31"/>
    <mergeCell ref="E1:J1"/>
    <mergeCell ref="A4:J4"/>
    <mergeCell ref="A5:J5"/>
    <mergeCell ref="B11:E11"/>
    <mergeCell ref="F8:F9"/>
    <mergeCell ref="G8:G9"/>
    <mergeCell ref="I8:I9"/>
    <mergeCell ref="H8:H9"/>
    <mergeCell ref="F7:J7"/>
    <mergeCell ref="B14:E14"/>
    <mergeCell ref="J8:J9"/>
    <mergeCell ref="B10:E10"/>
    <mergeCell ref="B12:E12"/>
    <mergeCell ref="G51:G52"/>
    <mergeCell ref="I51:I52"/>
    <mergeCell ref="B16:E16"/>
    <mergeCell ref="A8:A9"/>
    <mergeCell ref="B8:E9"/>
    <mergeCell ref="B15:E15"/>
    <mergeCell ref="B29:E29"/>
    <mergeCell ref="B22:E22"/>
    <mergeCell ref="B23:E23"/>
    <mergeCell ref="B32:E32"/>
    <mergeCell ref="B27:E27"/>
    <mergeCell ref="B19:E19"/>
    <mergeCell ref="B20:E20"/>
    <mergeCell ref="B24:E24"/>
    <mergeCell ref="B25:E25"/>
    <mergeCell ref="B17:E17"/>
    <mergeCell ref="B18:E18"/>
    <mergeCell ref="B13:E13"/>
    <mergeCell ref="B21:E21"/>
    <mergeCell ref="B57:E57"/>
    <mergeCell ref="B59:E59"/>
    <mergeCell ref="B58:E58"/>
    <mergeCell ref="B33:E33"/>
    <mergeCell ref="B55:E55"/>
    <mergeCell ref="B36:E36"/>
    <mergeCell ref="C46:J46"/>
    <mergeCell ref="F51:F52"/>
    <mergeCell ref="H51:H52"/>
    <mergeCell ref="J51:J52"/>
    <mergeCell ref="A51:A52"/>
    <mergeCell ref="B51:E52"/>
    <mergeCell ref="B54:E54"/>
    <mergeCell ref="B56:E56"/>
    <mergeCell ref="B34:E34"/>
    <mergeCell ref="B35:E35"/>
    <mergeCell ref="B37:E37"/>
    <mergeCell ref="B53:E53"/>
    <mergeCell ref="B60:E60"/>
    <mergeCell ref="B68:E68"/>
    <mergeCell ref="B64:E64"/>
    <mergeCell ref="B65:E65"/>
    <mergeCell ref="B66:E66"/>
    <mergeCell ref="B67:E67"/>
    <mergeCell ref="B61:E61"/>
    <mergeCell ref="B62:E62"/>
    <mergeCell ref="B63:E63"/>
  </mergeCells>
  <printOptions/>
  <pageMargins left="0.75" right="0.49" top="1" bottom="1" header="0.5" footer="0.5"/>
  <pageSetup firstPageNumber="21" useFirstPageNumber="1" horizontalDpi="600" verticalDpi="600" orientation="portrait" paperSize="9" scale="95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64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3.75390625" style="72" customWidth="1"/>
    <col min="2" max="2" width="9.00390625" style="72" customWidth="1"/>
    <col min="3" max="3" width="9.125" style="72" customWidth="1"/>
    <col min="4" max="4" width="12.875" style="72" customWidth="1"/>
    <col min="5" max="5" width="11.625" style="72" customWidth="1"/>
    <col min="6" max="6" width="11.875" style="435" customWidth="1"/>
    <col min="7" max="8" width="11.625" style="435" customWidth="1"/>
    <col min="9" max="9" width="11.375" style="435" customWidth="1"/>
    <col min="10" max="10" width="8.25390625" style="72" customWidth="1"/>
    <col min="11" max="16384" width="9.125" style="72" customWidth="1"/>
  </cols>
  <sheetData>
    <row r="1" spans="1:10" ht="15">
      <c r="A1" s="70"/>
      <c r="B1" s="70"/>
      <c r="C1" s="70"/>
      <c r="D1" s="70"/>
      <c r="E1" s="1143" t="s">
        <v>284</v>
      </c>
      <c r="F1" s="1143"/>
      <c r="G1" s="1143"/>
      <c r="H1" s="1143"/>
      <c r="I1" s="1143"/>
      <c r="J1" s="1143"/>
    </row>
    <row r="2" spans="1:10" ht="12" customHeight="1" hidden="1">
      <c r="A2" s="70"/>
      <c r="B2" s="70"/>
      <c r="C2" s="70"/>
      <c r="D2" s="70"/>
      <c r="E2" s="71"/>
      <c r="F2" s="419"/>
      <c r="G2" s="419"/>
      <c r="H2" s="419"/>
      <c r="I2" s="419"/>
      <c r="J2" s="71"/>
    </row>
    <row r="3" spans="1:10" ht="12.75" hidden="1">
      <c r="A3" s="70"/>
      <c r="B3" s="70"/>
      <c r="C3" s="70"/>
      <c r="D3" s="70"/>
      <c r="E3" s="70"/>
      <c r="F3" s="420"/>
      <c r="G3" s="420"/>
      <c r="H3" s="420"/>
      <c r="I3" s="420"/>
      <c r="J3" s="70"/>
    </row>
    <row r="4" spans="1:10" ht="12.75">
      <c r="A4" s="70"/>
      <c r="B4" s="70"/>
      <c r="C4" s="70"/>
      <c r="D4" s="70"/>
      <c r="E4" s="70"/>
      <c r="F4" s="420"/>
      <c r="G4" s="420"/>
      <c r="H4" s="420"/>
      <c r="I4" s="420"/>
      <c r="J4" s="70"/>
    </row>
    <row r="5" spans="1:11" ht="12.75" customHeight="1">
      <c r="A5" s="1105" t="s">
        <v>205</v>
      </c>
      <c r="B5" s="1105"/>
      <c r="C5" s="1105"/>
      <c r="D5" s="1105"/>
      <c r="E5" s="1105"/>
      <c r="F5" s="1105"/>
      <c r="G5" s="1105"/>
      <c r="H5" s="1105"/>
      <c r="I5" s="1105"/>
      <c r="J5" s="1105"/>
      <c r="K5" s="73"/>
    </row>
    <row r="6" spans="1:10" ht="16.5" customHeight="1">
      <c r="A6" s="1145" t="s">
        <v>63</v>
      </c>
      <c r="B6" s="1146"/>
      <c r="C6" s="1146"/>
      <c r="D6" s="1146"/>
      <c r="E6" s="1146"/>
      <c r="F6" s="1146"/>
      <c r="G6" s="1146"/>
      <c r="H6" s="1146"/>
      <c r="I6" s="1146"/>
      <c r="J6" s="1146"/>
    </row>
    <row r="7" spans="1:10" ht="16.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</row>
    <row r="8" spans="1:10" ht="12.75" hidden="1">
      <c r="A8" s="70"/>
      <c r="B8" s="70"/>
      <c r="C8" s="70"/>
      <c r="D8" s="70"/>
      <c r="E8" s="70"/>
      <c r="F8" s="420"/>
      <c r="G8" s="420"/>
      <c r="H8" s="420"/>
      <c r="I8" s="420"/>
      <c r="J8" s="70"/>
    </row>
    <row r="9" spans="1:10" ht="13.5" thickBot="1">
      <c r="A9" s="70"/>
      <c r="B9" s="70"/>
      <c r="C9" s="70"/>
      <c r="D9" s="70"/>
      <c r="E9" s="70"/>
      <c r="F9" s="1144" t="s">
        <v>822</v>
      </c>
      <c r="G9" s="1144"/>
      <c r="H9" s="1144"/>
      <c r="I9" s="1144"/>
      <c r="J9" s="1144"/>
    </row>
    <row r="10" spans="1:10" ht="16.5" customHeight="1" thickTop="1">
      <c r="A10" s="1137" t="s">
        <v>823</v>
      </c>
      <c r="B10" s="1131" t="s">
        <v>824</v>
      </c>
      <c r="C10" s="1131"/>
      <c r="D10" s="1131"/>
      <c r="E10" s="1131"/>
      <c r="F10" s="1141" t="s">
        <v>532</v>
      </c>
      <c r="G10" s="1099" t="s">
        <v>21</v>
      </c>
      <c r="H10" s="1099" t="s">
        <v>22</v>
      </c>
      <c r="I10" s="1099" t="s">
        <v>23</v>
      </c>
      <c r="J10" s="1029" t="s">
        <v>535</v>
      </c>
    </row>
    <row r="11" spans="1:10" ht="18" customHeight="1">
      <c r="A11" s="1138"/>
      <c r="B11" s="1132"/>
      <c r="C11" s="1132"/>
      <c r="D11" s="1132"/>
      <c r="E11" s="1132"/>
      <c r="F11" s="1142"/>
      <c r="G11" s="1021"/>
      <c r="H11" s="1031"/>
      <c r="I11" s="1021"/>
      <c r="J11" s="1030"/>
    </row>
    <row r="12" spans="1:10" ht="12.75">
      <c r="A12" s="74"/>
      <c r="B12" s="1115" t="s">
        <v>825</v>
      </c>
      <c r="C12" s="1115"/>
      <c r="D12" s="1115"/>
      <c r="E12" s="1115"/>
      <c r="F12" s="421"/>
      <c r="G12" s="422"/>
      <c r="H12" s="422"/>
      <c r="I12" s="422"/>
      <c r="J12" s="75"/>
    </row>
    <row r="13" spans="1:10" ht="12.75">
      <c r="A13" s="76" t="s">
        <v>827</v>
      </c>
      <c r="B13" s="1124" t="s">
        <v>845</v>
      </c>
      <c r="C13" s="1124"/>
      <c r="D13" s="1124"/>
      <c r="E13" s="1124"/>
      <c r="F13" s="423">
        <v>8198</v>
      </c>
      <c r="G13" s="423">
        <v>0</v>
      </c>
      <c r="H13" s="423">
        <v>4406</v>
      </c>
      <c r="I13" s="423">
        <v>4406</v>
      </c>
      <c r="J13" s="183">
        <f>I13/H13*100</f>
        <v>100</v>
      </c>
    </row>
    <row r="14" spans="1:10" ht="12.75">
      <c r="A14" s="77" t="s">
        <v>829</v>
      </c>
      <c r="B14" s="1114" t="s">
        <v>847</v>
      </c>
      <c r="C14" s="1114"/>
      <c r="D14" s="1114"/>
      <c r="E14" s="1114"/>
      <c r="F14" s="424">
        <v>18743</v>
      </c>
      <c r="G14" s="424">
        <v>16046</v>
      </c>
      <c r="H14" s="424">
        <v>18775</v>
      </c>
      <c r="I14" s="424">
        <v>19289</v>
      </c>
      <c r="J14" s="184">
        <f>I14/H14*100</f>
        <v>102.73768308921439</v>
      </c>
    </row>
    <row r="15" spans="1:10" ht="12.75">
      <c r="A15" s="77" t="s">
        <v>837</v>
      </c>
      <c r="B15" s="1127" t="s">
        <v>285</v>
      </c>
      <c r="C15" s="1127"/>
      <c r="D15" s="1127"/>
      <c r="E15" s="1127"/>
      <c r="F15" s="425">
        <v>0</v>
      </c>
      <c r="G15" s="425">
        <v>0</v>
      </c>
      <c r="H15" s="425">
        <v>0</v>
      </c>
      <c r="I15" s="425">
        <v>0</v>
      </c>
      <c r="J15" s="184">
        <v>0</v>
      </c>
    </row>
    <row r="16" spans="1:11" ht="12.75">
      <c r="A16" s="77" t="s">
        <v>844</v>
      </c>
      <c r="B16" s="1128" t="s">
        <v>374</v>
      </c>
      <c r="C16" s="1129"/>
      <c r="D16" s="1129"/>
      <c r="E16" s="1130"/>
      <c r="F16" s="426">
        <v>4269</v>
      </c>
      <c r="G16" s="426">
        <v>0</v>
      </c>
      <c r="H16" s="426">
        <v>0</v>
      </c>
      <c r="I16" s="426">
        <v>0</v>
      </c>
      <c r="J16" s="184">
        <v>0</v>
      </c>
      <c r="K16" s="70"/>
    </row>
    <row r="17" spans="1:10" ht="12.75">
      <c r="A17" s="77" t="s">
        <v>846</v>
      </c>
      <c r="B17" s="1114" t="s">
        <v>340</v>
      </c>
      <c r="C17" s="1114"/>
      <c r="D17" s="1114"/>
      <c r="E17" s="1114"/>
      <c r="F17" s="424">
        <f>'1sz (2)'!F136</f>
        <v>7785</v>
      </c>
      <c r="G17" s="424">
        <f>'1sz (2)'!G136</f>
        <v>9716</v>
      </c>
      <c r="H17" s="424">
        <f>'1sz (2)'!H136</f>
        <v>11460</v>
      </c>
      <c r="I17" s="424">
        <f>'1sz (2)'!I136</f>
        <v>11463</v>
      </c>
      <c r="J17" s="184">
        <f aca="true" t="shared" si="0" ref="J17:J22">I17/H17*100</f>
        <v>100.0261780104712</v>
      </c>
    </row>
    <row r="18" spans="1:10" ht="12.75">
      <c r="A18" s="77"/>
      <c r="B18" s="1111" t="s">
        <v>341</v>
      </c>
      <c r="C18" s="1125"/>
      <c r="D18" s="1125"/>
      <c r="E18" s="1126"/>
      <c r="F18" s="427">
        <f>'1sz (2)'!F137</f>
        <v>1048</v>
      </c>
      <c r="G18" s="427">
        <f>'1sz (2)'!G137</f>
        <v>2426</v>
      </c>
      <c r="H18" s="427">
        <v>4914</v>
      </c>
      <c r="I18" s="427">
        <f>'1sz (2)'!I137</f>
        <v>4914</v>
      </c>
      <c r="J18" s="182">
        <f t="shared" si="0"/>
        <v>100</v>
      </c>
    </row>
    <row r="19" spans="1:10" ht="12.75">
      <c r="A19" s="77"/>
      <c r="B19" s="1111" t="s">
        <v>353</v>
      </c>
      <c r="C19" s="1125"/>
      <c r="D19" s="1125"/>
      <c r="E19" s="1126"/>
      <c r="F19" s="427">
        <f>'1sz (2)'!F138</f>
        <v>6737</v>
      </c>
      <c r="G19" s="427">
        <f>'1sz (2)'!G138</f>
        <v>7290</v>
      </c>
      <c r="H19" s="427">
        <v>6546</v>
      </c>
      <c r="I19" s="427">
        <f>'1sz (2)'!I138</f>
        <v>6549</v>
      </c>
      <c r="J19" s="182">
        <f t="shared" si="0"/>
        <v>100.04582951420716</v>
      </c>
    </row>
    <row r="20" spans="1:10" ht="12.75">
      <c r="A20" s="77" t="s">
        <v>848</v>
      </c>
      <c r="B20" s="1111" t="s">
        <v>342</v>
      </c>
      <c r="C20" s="1125"/>
      <c r="D20" s="1125"/>
      <c r="E20" s="1126"/>
      <c r="F20" s="424">
        <f>SUM(F21:F31)</f>
        <v>298692</v>
      </c>
      <c r="G20" s="424">
        <f>SUM(G21:G31)</f>
        <v>49872</v>
      </c>
      <c r="H20" s="424">
        <f>SUM(H21:H31)</f>
        <v>54651</v>
      </c>
      <c r="I20" s="424">
        <f>SUM(I21:I31)</f>
        <v>54651</v>
      </c>
      <c r="J20" s="184">
        <f t="shared" si="0"/>
        <v>100</v>
      </c>
    </row>
    <row r="21" spans="1:10" ht="12.75">
      <c r="A21" s="77"/>
      <c r="B21" s="1025" t="s">
        <v>455</v>
      </c>
      <c r="C21" s="1026"/>
      <c r="D21" s="1026"/>
      <c r="E21" s="1027"/>
      <c r="F21" s="428">
        <f>'1sz (2)'!F140</f>
        <v>650</v>
      </c>
      <c r="G21" s="428">
        <f>'1sz (2)'!G140</f>
        <v>0</v>
      </c>
      <c r="H21" s="428">
        <v>1500</v>
      </c>
      <c r="I21" s="428">
        <f>'1sz (2)'!I140</f>
        <v>1500</v>
      </c>
      <c r="J21" s="182">
        <f t="shared" si="0"/>
        <v>100</v>
      </c>
    </row>
    <row r="22" spans="1:10" ht="12.75">
      <c r="A22" s="77"/>
      <c r="B22" s="1025" t="s">
        <v>456</v>
      </c>
      <c r="C22" s="1026"/>
      <c r="D22" s="1026"/>
      <c r="E22" s="1027"/>
      <c r="F22" s="428">
        <f>'1sz (2)'!F145</f>
        <v>36811</v>
      </c>
      <c r="G22" s="428">
        <f>'1sz (2)'!G145</f>
        <v>2392</v>
      </c>
      <c r="H22" s="428">
        <v>2392</v>
      </c>
      <c r="I22" s="428">
        <f>'1sz (2)'!I145</f>
        <v>2392</v>
      </c>
      <c r="J22" s="182">
        <f t="shared" si="0"/>
        <v>100</v>
      </c>
    </row>
    <row r="23" spans="1:10" ht="12.75">
      <c r="A23" s="77"/>
      <c r="B23" s="1025" t="s">
        <v>457</v>
      </c>
      <c r="C23" s="1026"/>
      <c r="D23" s="1026"/>
      <c r="E23" s="1027"/>
      <c r="F23" s="428">
        <f>'1sz (2)'!F146</f>
        <v>17400</v>
      </c>
      <c r="G23" s="428">
        <f>'1sz (2)'!G146</f>
        <v>0</v>
      </c>
      <c r="H23" s="428">
        <v>0</v>
      </c>
      <c r="I23" s="428">
        <f>'1sz (2)'!I146</f>
        <v>0</v>
      </c>
      <c r="J23" s="182">
        <v>0</v>
      </c>
    </row>
    <row r="24" spans="1:10" ht="12.75">
      <c r="A24" s="77"/>
      <c r="B24" s="1025" t="s">
        <v>498</v>
      </c>
      <c r="C24" s="1026"/>
      <c r="D24" s="1026"/>
      <c r="E24" s="1027"/>
      <c r="F24" s="372">
        <f>'1sz (2)'!F141</f>
        <v>74136</v>
      </c>
      <c r="G24" s="372">
        <f>'1sz (2)'!G141</f>
        <v>27918</v>
      </c>
      <c r="H24" s="372">
        <v>27918</v>
      </c>
      <c r="I24" s="372">
        <f>'1sz (2)'!I141</f>
        <v>27918</v>
      </c>
      <c r="J24" s="182">
        <f aca="true" t="shared" si="1" ref="J24:J30">I24/H24*100</f>
        <v>100</v>
      </c>
    </row>
    <row r="25" spans="1:10" ht="12.75">
      <c r="A25" s="77"/>
      <c r="B25" s="1025" t="s">
        <v>463</v>
      </c>
      <c r="C25" s="1026"/>
      <c r="D25" s="1026"/>
      <c r="E25" s="1027"/>
      <c r="F25" s="372">
        <f>'1sz (2)'!F142</f>
        <v>6749</v>
      </c>
      <c r="G25" s="372">
        <f>'1sz (2)'!G142</f>
        <v>0</v>
      </c>
      <c r="H25" s="372">
        <v>0</v>
      </c>
      <c r="I25" s="372">
        <f>'1sz (2)'!I142</f>
        <v>0</v>
      </c>
      <c r="J25" s="182">
        <v>0</v>
      </c>
    </row>
    <row r="26" spans="1:10" ht="12.75">
      <c r="A26" s="77"/>
      <c r="B26" s="1025" t="s">
        <v>499</v>
      </c>
      <c r="C26" s="1026"/>
      <c r="D26" s="1026"/>
      <c r="E26" s="1027"/>
      <c r="F26" s="372">
        <f>'1sz (2)'!F143</f>
        <v>35744</v>
      </c>
      <c r="G26" s="372">
        <f>'1sz (2)'!G143</f>
        <v>197</v>
      </c>
      <c r="H26" s="372">
        <v>1693</v>
      </c>
      <c r="I26" s="372">
        <f>'1sz (2)'!I143</f>
        <v>1693</v>
      </c>
      <c r="J26" s="182">
        <f t="shared" si="1"/>
        <v>100</v>
      </c>
    </row>
    <row r="27" spans="1:10" ht="12.75">
      <c r="A27" s="77"/>
      <c r="B27" s="1025" t="s">
        <v>500</v>
      </c>
      <c r="C27" s="1026"/>
      <c r="D27" s="1026"/>
      <c r="E27" s="1027"/>
      <c r="F27" s="372">
        <f>'1sz (2)'!F144</f>
        <v>0</v>
      </c>
      <c r="G27" s="372">
        <f>'1sz (2)'!G144</f>
        <v>0</v>
      </c>
      <c r="H27" s="372">
        <v>1880</v>
      </c>
      <c r="I27" s="372">
        <f>'1sz (2)'!I144</f>
        <v>1880</v>
      </c>
      <c r="J27" s="182">
        <f t="shared" si="1"/>
        <v>100</v>
      </c>
    </row>
    <row r="28" spans="1:10" ht="12.75">
      <c r="A28" s="77"/>
      <c r="B28" s="1025" t="s">
        <v>501</v>
      </c>
      <c r="C28" s="1026"/>
      <c r="D28" s="1026"/>
      <c r="E28" s="1027"/>
      <c r="F28" s="372">
        <f>'1sz (2)'!F147</f>
        <v>951</v>
      </c>
      <c r="G28" s="372">
        <f>'1sz (2)'!G147</f>
        <v>2068</v>
      </c>
      <c r="H28" s="372">
        <v>2001</v>
      </c>
      <c r="I28" s="372">
        <f>'1sz (2)'!I147</f>
        <v>2001</v>
      </c>
      <c r="J28" s="182">
        <f t="shared" si="1"/>
        <v>100</v>
      </c>
    </row>
    <row r="29" spans="1:10" ht="12.75">
      <c r="A29" s="77"/>
      <c r="B29" s="1025" t="s">
        <v>502</v>
      </c>
      <c r="C29" s="1026"/>
      <c r="D29" s="1026"/>
      <c r="E29" s="1027"/>
      <c r="F29" s="372">
        <f>'1sz (2)'!F148</f>
        <v>0</v>
      </c>
      <c r="G29" s="372">
        <f>'1sz (2)'!G148</f>
        <v>14397</v>
      </c>
      <c r="H29" s="372">
        <v>14166</v>
      </c>
      <c r="I29" s="372">
        <f>'1sz (2)'!I148</f>
        <v>14166</v>
      </c>
      <c r="J29" s="182">
        <f t="shared" si="1"/>
        <v>100</v>
      </c>
    </row>
    <row r="30" spans="1:10" ht="12.75">
      <c r="A30" s="77"/>
      <c r="B30" s="1025" t="s">
        <v>279</v>
      </c>
      <c r="C30" s="1026"/>
      <c r="D30" s="1026"/>
      <c r="E30" s="1027"/>
      <c r="F30" s="372">
        <f>'1sz (2)'!F149</f>
        <v>0</v>
      </c>
      <c r="G30" s="372">
        <f>'1sz (2)'!G149</f>
        <v>2900</v>
      </c>
      <c r="H30" s="372">
        <v>3101</v>
      </c>
      <c r="I30" s="372">
        <f>'1sz (2)'!I149</f>
        <v>3101</v>
      </c>
      <c r="J30" s="182">
        <f t="shared" si="1"/>
        <v>100</v>
      </c>
    </row>
    <row r="31" spans="1:10" ht="12.75">
      <c r="A31" s="77"/>
      <c r="B31" s="1025" t="s">
        <v>503</v>
      </c>
      <c r="C31" s="1026"/>
      <c r="D31" s="1026"/>
      <c r="E31" s="1027"/>
      <c r="F31" s="372">
        <f>'1sz (2)'!F150</f>
        <v>126251</v>
      </c>
      <c r="G31" s="372">
        <f>'1sz (2)'!G150</f>
        <v>0</v>
      </c>
      <c r="H31" s="372">
        <v>0</v>
      </c>
      <c r="I31" s="372">
        <f>'1sz (2)'!I150</f>
        <v>0</v>
      </c>
      <c r="J31" s="182">
        <v>0</v>
      </c>
    </row>
    <row r="32" spans="1:10" ht="12.75">
      <c r="A32" s="77" t="s">
        <v>851</v>
      </c>
      <c r="B32" s="1111" t="s">
        <v>286</v>
      </c>
      <c r="C32" s="1125"/>
      <c r="D32" s="1125"/>
      <c r="E32" s="1126"/>
      <c r="F32" s="424">
        <f>'1sz (2)'!F156</f>
        <v>1906</v>
      </c>
      <c r="G32" s="424">
        <f>'1sz (2)'!G156</f>
        <v>1700</v>
      </c>
      <c r="H32" s="424">
        <v>1700</v>
      </c>
      <c r="I32" s="424">
        <v>1522</v>
      </c>
      <c r="J32" s="184">
        <f>I32/H32*100</f>
        <v>89.52941176470588</v>
      </c>
    </row>
    <row r="33" spans="1:10" ht="12.75">
      <c r="A33" s="77" t="s">
        <v>856</v>
      </c>
      <c r="B33" s="1111" t="s">
        <v>287</v>
      </c>
      <c r="C33" s="1125"/>
      <c r="D33" s="1125"/>
      <c r="E33" s="1126"/>
      <c r="F33" s="425">
        <v>0</v>
      </c>
      <c r="G33" s="425">
        <v>0</v>
      </c>
      <c r="H33" s="425">
        <v>0</v>
      </c>
      <c r="I33" s="425">
        <v>0</v>
      </c>
      <c r="J33" s="184">
        <v>0</v>
      </c>
    </row>
    <row r="34" spans="1:10" ht="12.75">
      <c r="A34" s="77" t="s">
        <v>860</v>
      </c>
      <c r="B34" s="1114" t="s">
        <v>288</v>
      </c>
      <c r="C34" s="1114"/>
      <c r="D34" s="1114"/>
      <c r="E34" s="1114"/>
      <c r="F34" s="425">
        <v>0</v>
      </c>
      <c r="G34" s="425">
        <v>0</v>
      </c>
      <c r="H34" s="425">
        <v>0</v>
      </c>
      <c r="I34" s="425">
        <v>0</v>
      </c>
      <c r="J34" s="184">
        <v>0</v>
      </c>
    </row>
    <row r="35" spans="1:10" ht="12.75">
      <c r="A35" s="1147" t="s">
        <v>865</v>
      </c>
      <c r="B35" s="1148" t="s">
        <v>360</v>
      </c>
      <c r="C35" s="1149"/>
      <c r="D35" s="1149"/>
      <c r="E35" s="1150"/>
      <c r="F35" s="1116">
        <v>0</v>
      </c>
      <c r="G35" s="1116">
        <v>0</v>
      </c>
      <c r="H35" s="1116">
        <v>669</v>
      </c>
      <c r="I35" s="1116">
        <v>669</v>
      </c>
      <c r="J35" s="1139">
        <v>100</v>
      </c>
    </row>
    <row r="36" spans="1:10" ht="12.75">
      <c r="A36" s="1147"/>
      <c r="B36" s="1121"/>
      <c r="C36" s="1122"/>
      <c r="D36" s="1122"/>
      <c r="E36" s="1123"/>
      <c r="F36" s="1117"/>
      <c r="G36" s="1117"/>
      <c r="H36" s="1117"/>
      <c r="I36" s="1117"/>
      <c r="J36" s="1140"/>
    </row>
    <row r="37" spans="1:10" ht="12.75">
      <c r="A37" s="219"/>
      <c r="B37" s="1121" t="s">
        <v>396</v>
      </c>
      <c r="C37" s="1122"/>
      <c r="D37" s="1122"/>
      <c r="E37" s="1123"/>
      <c r="F37" s="429">
        <f>'1sz (2)'!F40</f>
        <v>0</v>
      </c>
      <c r="G37" s="429">
        <f>'1sz (2)'!G40</f>
        <v>0</v>
      </c>
      <c r="H37" s="429">
        <v>669</v>
      </c>
      <c r="I37" s="429">
        <f>'1sz (2)'!I40</f>
        <v>669</v>
      </c>
      <c r="J37" s="348">
        <v>100</v>
      </c>
    </row>
    <row r="38" spans="1:10" ht="12.75">
      <c r="A38" s="77" t="s">
        <v>867</v>
      </c>
      <c r="B38" s="1111" t="s">
        <v>289</v>
      </c>
      <c r="C38" s="1125"/>
      <c r="D38" s="1125"/>
      <c r="E38" s="1126"/>
      <c r="F38" s="424">
        <f>SUM(F39)</f>
        <v>24117</v>
      </c>
      <c r="G38" s="424">
        <f>SUM(G39)</f>
        <v>26000</v>
      </c>
      <c r="H38" s="424">
        <f>SUM(H39)</f>
        <v>0</v>
      </c>
      <c r="I38" s="424">
        <f>SUM(I39)</f>
        <v>0</v>
      </c>
      <c r="J38" s="184">
        <v>0</v>
      </c>
    </row>
    <row r="39" spans="1:10" ht="12.75">
      <c r="A39" s="77"/>
      <c r="B39" s="1111" t="s">
        <v>290</v>
      </c>
      <c r="C39" s="1125"/>
      <c r="D39" s="1125"/>
      <c r="E39" s="1126"/>
      <c r="F39" s="427">
        <f>'1sz (2)'!F22</f>
        <v>24117</v>
      </c>
      <c r="G39" s="427">
        <f>'1sz (2)'!G22</f>
        <v>26000</v>
      </c>
      <c r="H39" s="427">
        <v>0</v>
      </c>
      <c r="I39" s="427">
        <v>0</v>
      </c>
      <c r="J39" s="182">
        <v>0</v>
      </c>
    </row>
    <row r="40" spans="1:11" ht="12.75">
      <c r="A40" s="77" t="s">
        <v>870</v>
      </c>
      <c r="B40" s="1111" t="s">
        <v>291</v>
      </c>
      <c r="C40" s="1125"/>
      <c r="D40" s="1125"/>
      <c r="E40" s="1126"/>
      <c r="F40" s="424">
        <f>SUM(F41:F41)</f>
        <v>0</v>
      </c>
      <c r="G40" s="424">
        <f>SUM(G41:G41)</f>
        <v>0</v>
      </c>
      <c r="H40" s="424">
        <f>SUM(H41:H41)</f>
        <v>0</v>
      </c>
      <c r="I40" s="424">
        <f>SUM(I41:I41)</f>
        <v>0</v>
      </c>
      <c r="J40" s="184">
        <v>0</v>
      </c>
      <c r="K40" s="70"/>
    </row>
    <row r="41" spans="1:11" ht="12.75">
      <c r="A41" s="77"/>
      <c r="B41" s="1111" t="s">
        <v>292</v>
      </c>
      <c r="C41" s="1125"/>
      <c r="D41" s="1125"/>
      <c r="E41" s="1126"/>
      <c r="F41" s="427">
        <v>0</v>
      </c>
      <c r="G41" s="427">
        <v>0</v>
      </c>
      <c r="H41" s="427">
        <v>0</v>
      </c>
      <c r="I41" s="427">
        <v>0</v>
      </c>
      <c r="J41" s="182">
        <v>0</v>
      </c>
      <c r="K41" s="70"/>
    </row>
    <row r="42" spans="1:10" ht="12.75">
      <c r="A42" s="77" t="s">
        <v>872</v>
      </c>
      <c r="B42" s="1114" t="s">
        <v>868</v>
      </c>
      <c r="C42" s="1114"/>
      <c r="D42" s="1114"/>
      <c r="E42" s="1114"/>
      <c r="F42" s="424">
        <f>'1sz (2)'!F175</f>
        <v>170024</v>
      </c>
      <c r="G42" s="424">
        <f>'1sz (2)'!G175</f>
        <v>0</v>
      </c>
      <c r="H42" s="424">
        <v>3100</v>
      </c>
      <c r="I42" s="424">
        <f>'1sz (2)'!I175</f>
        <v>3193</v>
      </c>
      <c r="J42" s="184">
        <f>I42/H42*100</f>
        <v>103</v>
      </c>
    </row>
    <row r="43" spans="1:10" ht="12.75">
      <c r="A43" s="77" t="s">
        <v>324</v>
      </c>
      <c r="B43" s="1114" t="s">
        <v>293</v>
      </c>
      <c r="C43" s="1114"/>
      <c r="D43" s="1114"/>
      <c r="E43" s="1114"/>
      <c r="F43" s="430">
        <v>0</v>
      </c>
      <c r="G43" s="430">
        <v>0</v>
      </c>
      <c r="H43" s="430">
        <v>0</v>
      </c>
      <c r="I43" s="430">
        <v>0</v>
      </c>
      <c r="J43" s="207">
        <v>0</v>
      </c>
    </row>
    <row r="44" spans="1:10" ht="12.75">
      <c r="A44" s="78"/>
      <c r="B44" s="1118" t="s">
        <v>294</v>
      </c>
      <c r="C44" s="1119"/>
      <c r="D44" s="1119"/>
      <c r="E44" s="1120"/>
      <c r="F44" s="431">
        <f>F13+F14+F15+F16+F17+F20+F32+F33+F34+F38+F35+F40+F42</f>
        <v>533734</v>
      </c>
      <c r="G44" s="431">
        <f>G13+G14+G15+G16+G17+G20+G32+G33+G34+G38+G35+G40+G42</f>
        <v>103334</v>
      </c>
      <c r="H44" s="431">
        <f>H13+H14+H15+H16+H17+H20+H32+H33+H34+H38+H35+H40+H42</f>
        <v>94761</v>
      </c>
      <c r="I44" s="431">
        <f>I13+I14+I15+I16+I17+I20+I32+I33+I34+I38+I35+I40+I42</f>
        <v>95193</v>
      </c>
      <c r="J44" s="208">
        <f>I44/H44*100</f>
        <v>100.45588374964385</v>
      </c>
    </row>
    <row r="45" spans="1:10" ht="12.75">
      <c r="A45" s="78"/>
      <c r="B45" s="1115" t="s">
        <v>874</v>
      </c>
      <c r="C45" s="1115"/>
      <c r="D45" s="1115"/>
      <c r="E45" s="1115"/>
      <c r="F45" s="432"/>
      <c r="G45" s="432"/>
      <c r="H45" s="432"/>
      <c r="I45" s="432"/>
      <c r="J45" s="209"/>
    </row>
    <row r="46" spans="1:11" ht="12.75">
      <c r="A46" s="77" t="s">
        <v>295</v>
      </c>
      <c r="B46" s="1114" t="s">
        <v>296</v>
      </c>
      <c r="C46" s="1114"/>
      <c r="D46" s="1114"/>
      <c r="E46" s="1114"/>
      <c r="F46" s="425">
        <v>7486</v>
      </c>
      <c r="G46" s="425">
        <v>7290</v>
      </c>
      <c r="H46" s="425">
        <v>7342</v>
      </c>
      <c r="I46" s="425">
        <v>7342</v>
      </c>
      <c r="J46" s="184">
        <f>I46/H46*100</f>
        <v>100</v>
      </c>
      <c r="K46" s="70"/>
    </row>
    <row r="47" spans="1:10" ht="12.75">
      <c r="A47" s="77" t="s">
        <v>829</v>
      </c>
      <c r="B47" s="1114" t="s">
        <v>297</v>
      </c>
      <c r="C47" s="1114"/>
      <c r="D47" s="1114"/>
      <c r="E47" s="1114"/>
      <c r="F47" s="425">
        <f>'1sz (2)'!F254</f>
        <v>223041</v>
      </c>
      <c r="G47" s="425">
        <f>'1sz (2)'!G254</f>
        <v>0</v>
      </c>
      <c r="H47" s="425">
        <v>8516</v>
      </c>
      <c r="I47" s="425">
        <f>'1sz (2)'!I254</f>
        <v>8515</v>
      </c>
      <c r="J47" s="184">
        <f>I47/H47*100</f>
        <v>99.98825739783936</v>
      </c>
    </row>
    <row r="48" spans="1:10" ht="12.75">
      <c r="A48" s="77" t="s">
        <v>837</v>
      </c>
      <c r="B48" s="1111" t="s">
        <v>298</v>
      </c>
      <c r="C48" s="1125"/>
      <c r="D48" s="1125"/>
      <c r="E48" s="1126"/>
      <c r="F48" s="425">
        <v>247176</v>
      </c>
      <c r="G48" s="425">
        <v>27000</v>
      </c>
      <c r="H48" s="425">
        <v>14822</v>
      </c>
      <c r="I48" s="425">
        <v>14822</v>
      </c>
      <c r="J48" s="184">
        <f>I48/H48*100</f>
        <v>100</v>
      </c>
    </row>
    <row r="49" spans="1:10" ht="12.75">
      <c r="A49" s="77" t="s">
        <v>844</v>
      </c>
      <c r="B49" s="1111" t="s">
        <v>343</v>
      </c>
      <c r="C49" s="1112"/>
      <c r="D49" s="1112"/>
      <c r="E49" s="1113"/>
      <c r="F49" s="425">
        <v>0</v>
      </c>
      <c r="G49" s="425">
        <f>'1sz (2)'!G258</f>
        <v>0</v>
      </c>
      <c r="H49" s="425">
        <v>0</v>
      </c>
      <c r="I49" s="425">
        <v>0</v>
      </c>
      <c r="J49" s="184">
        <v>0</v>
      </c>
    </row>
    <row r="50" spans="1:10" ht="12.75">
      <c r="A50" s="77" t="s">
        <v>846</v>
      </c>
      <c r="B50" s="1111" t="s">
        <v>344</v>
      </c>
      <c r="C50" s="1112"/>
      <c r="D50" s="1112"/>
      <c r="E50" s="1113"/>
      <c r="F50" s="425">
        <f>SUM(F51:F52)</f>
        <v>195</v>
      </c>
      <c r="G50" s="425">
        <f>SUM(G51:G52)</f>
        <v>0</v>
      </c>
      <c r="H50" s="425">
        <f>SUM(H51:H52)</f>
        <v>669</v>
      </c>
      <c r="I50" s="425">
        <f>SUM(I51:I52)</f>
        <v>397</v>
      </c>
      <c r="J50" s="184">
        <f>I50/H50*100</f>
        <v>59.342301943198805</v>
      </c>
    </row>
    <row r="51" spans="1:10" ht="12.75">
      <c r="A51" s="77"/>
      <c r="B51" s="1111" t="s">
        <v>299</v>
      </c>
      <c r="C51" s="1125"/>
      <c r="D51" s="1125"/>
      <c r="E51" s="1126"/>
      <c r="F51" s="433">
        <f>'1sz (2)'!F256</f>
        <v>0</v>
      </c>
      <c r="G51" s="433">
        <f>'1sz (2)'!G256</f>
        <v>0</v>
      </c>
      <c r="H51" s="433">
        <v>0</v>
      </c>
      <c r="I51" s="433">
        <f>'1sz (2)'!I256</f>
        <v>0</v>
      </c>
      <c r="J51" s="182">
        <v>0</v>
      </c>
    </row>
    <row r="52" spans="1:10" ht="12.75">
      <c r="A52" s="77"/>
      <c r="B52" s="1111" t="s">
        <v>375</v>
      </c>
      <c r="C52" s="1026"/>
      <c r="D52" s="1026"/>
      <c r="E52" s="1027"/>
      <c r="F52" s="433">
        <v>195</v>
      </c>
      <c r="G52" s="433">
        <f>'1sz (2)'!G257</f>
        <v>0</v>
      </c>
      <c r="H52" s="433">
        <v>669</v>
      </c>
      <c r="I52" s="433">
        <v>397</v>
      </c>
      <c r="J52" s="182">
        <f>I52/H52*100</f>
        <v>59.342301943198805</v>
      </c>
    </row>
    <row r="53" spans="1:10" ht="12.75">
      <c r="A53" s="77" t="s">
        <v>848</v>
      </c>
      <c r="B53" s="1111" t="s">
        <v>300</v>
      </c>
      <c r="C53" s="1125"/>
      <c r="D53" s="1125"/>
      <c r="E53" s="1126"/>
      <c r="F53" s="425">
        <f>SUM(F54:F56)</f>
        <v>850</v>
      </c>
      <c r="G53" s="425">
        <f>SUM(G54:G56)</f>
        <v>1000</v>
      </c>
      <c r="H53" s="425">
        <f>SUM(H54:H56)</f>
        <v>0</v>
      </c>
      <c r="I53" s="425">
        <f>SUM(I54:I56)</f>
        <v>0</v>
      </c>
      <c r="J53" s="184">
        <v>0</v>
      </c>
    </row>
    <row r="54" spans="1:10" ht="12.75">
      <c r="A54" s="77"/>
      <c r="B54" s="1111" t="s">
        <v>301</v>
      </c>
      <c r="C54" s="1125"/>
      <c r="D54" s="1125"/>
      <c r="E54" s="1126"/>
      <c r="F54" s="427">
        <f>'1sz (2)'!F260</f>
        <v>0</v>
      </c>
      <c r="G54" s="427">
        <f>'1sz (2)'!G260</f>
        <v>0</v>
      </c>
      <c r="H54" s="427">
        <v>0</v>
      </c>
      <c r="I54" s="427">
        <f>'1sz (2)'!I260</f>
        <v>0</v>
      </c>
      <c r="J54" s="182">
        <v>0</v>
      </c>
    </row>
    <row r="55" spans="1:10" ht="12.75">
      <c r="A55" s="77"/>
      <c r="B55" s="1111" t="s">
        <v>911</v>
      </c>
      <c r="C55" s="1026"/>
      <c r="D55" s="1026"/>
      <c r="E55" s="1027"/>
      <c r="F55" s="427">
        <f>'1sz (2)'!F262</f>
        <v>0</v>
      </c>
      <c r="G55" s="427">
        <f>'1sz (2)'!G262</f>
        <v>0</v>
      </c>
      <c r="H55" s="427">
        <v>0</v>
      </c>
      <c r="I55" s="427">
        <v>0</v>
      </c>
      <c r="J55" s="182">
        <v>0</v>
      </c>
    </row>
    <row r="56" spans="1:10" ht="12.75">
      <c r="A56" s="77"/>
      <c r="B56" s="1111" t="s">
        <v>302</v>
      </c>
      <c r="C56" s="1125"/>
      <c r="D56" s="1125"/>
      <c r="E56" s="1126"/>
      <c r="F56" s="427">
        <f>'1sz (2)'!F261</f>
        <v>850</v>
      </c>
      <c r="G56" s="427">
        <f>'1sz (2)'!G261</f>
        <v>1000</v>
      </c>
      <c r="H56" s="427">
        <v>0</v>
      </c>
      <c r="I56" s="427">
        <f>'1sz (2)'!I261</f>
        <v>0</v>
      </c>
      <c r="J56" s="182">
        <v>0</v>
      </c>
    </row>
    <row r="57" spans="1:11" ht="12.75">
      <c r="A57" s="77" t="s">
        <v>851</v>
      </c>
      <c r="B57" s="1111" t="s">
        <v>303</v>
      </c>
      <c r="C57" s="1125"/>
      <c r="D57" s="1125"/>
      <c r="E57" s="1126"/>
      <c r="F57" s="425">
        <v>0</v>
      </c>
      <c r="G57" s="425">
        <v>0</v>
      </c>
      <c r="H57" s="425">
        <v>0</v>
      </c>
      <c r="I57" s="425">
        <v>0</v>
      </c>
      <c r="J57" s="184">
        <v>0</v>
      </c>
      <c r="K57" s="70"/>
    </row>
    <row r="58" spans="1:11" ht="12.75">
      <c r="A58" s="77" t="s">
        <v>856</v>
      </c>
      <c r="B58" s="1111" t="s">
        <v>304</v>
      </c>
      <c r="C58" s="1125"/>
      <c r="D58" s="1125"/>
      <c r="E58" s="1126"/>
      <c r="F58" s="425">
        <v>0</v>
      </c>
      <c r="G58" s="425">
        <v>0</v>
      </c>
      <c r="H58" s="425">
        <v>0</v>
      </c>
      <c r="I58" s="425">
        <v>0</v>
      </c>
      <c r="J58" s="184">
        <v>0</v>
      </c>
      <c r="K58" s="70"/>
    </row>
    <row r="59" spans="1:11" ht="12.75">
      <c r="A59" s="77" t="s">
        <v>860</v>
      </c>
      <c r="B59" s="1111" t="s">
        <v>305</v>
      </c>
      <c r="C59" s="1125"/>
      <c r="D59" s="1125"/>
      <c r="E59" s="1126"/>
      <c r="F59" s="425">
        <v>0</v>
      </c>
      <c r="G59" s="425">
        <v>0</v>
      </c>
      <c r="H59" s="425">
        <v>0</v>
      </c>
      <c r="I59" s="425">
        <v>0</v>
      </c>
      <c r="J59" s="184">
        <v>0</v>
      </c>
      <c r="K59" s="70"/>
    </row>
    <row r="60" spans="1:10" ht="12.75">
      <c r="A60" s="77" t="s">
        <v>865</v>
      </c>
      <c r="B60" s="1111" t="s">
        <v>818</v>
      </c>
      <c r="C60" s="1125"/>
      <c r="D60" s="1125"/>
      <c r="E60" s="1126"/>
      <c r="F60" s="425">
        <f>'1sz (2)'!F275</f>
        <v>16129</v>
      </c>
      <c r="G60" s="425">
        <f>'1sz (2)'!G275</f>
        <v>56354</v>
      </c>
      <c r="H60" s="425">
        <v>56354</v>
      </c>
      <c r="I60" s="425">
        <f>'1sz (2)'!I275</f>
        <v>55516</v>
      </c>
      <c r="J60" s="184">
        <f>I60/H60*100</f>
        <v>98.51297157255918</v>
      </c>
    </row>
    <row r="61" spans="1:11" ht="12.75">
      <c r="A61" s="105" t="s">
        <v>867</v>
      </c>
      <c r="B61" s="1111" t="s">
        <v>306</v>
      </c>
      <c r="C61" s="1125"/>
      <c r="D61" s="1125"/>
      <c r="E61" s="1126"/>
      <c r="F61" s="425">
        <v>8161</v>
      </c>
      <c r="G61" s="425">
        <v>11690</v>
      </c>
      <c r="H61" s="425">
        <v>12059</v>
      </c>
      <c r="I61" s="425">
        <v>12059</v>
      </c>
      <c r="J61" s="184">
        <f>I61/H61*100</f>
        <v>100</v>
      </c>
      <c r="K61" s="70"/>
    </row>
    <row r="62" spans="1:10" ht="12.75">
      <c r="A62" s="77" t="s">
        <v>872</v>
      </c>
      <c r="B62" s="1111" t="s">
        <v>357</v>
      </c>
      <c r="C62" s="1125"/>
      <c r="D62" s="1125"/>
      <c r="E62" s="1126"/>
      <c r="F62" s="425">
        <v>0</v>
      </c>
      <c r="G62" s="425">
        <v>0</v>
      </c>
      <c r="H62" s="425">
        <v>0</v>
      </c>
      <c r="I62" s="425">
        <v>0</v>
      </c>
      <c r="J62" s="184">
        <v>0</v>
      </c>
    </row>
    <row r="63" spans="1:11" ht="12.75">
      <c r="A63" s="77" t="s">
        <v>324</v>
      </c>
      <c r="B63" s="1134" t="s">
        <v>408</v>
      </c>
      <c r="C63" s="1135"/>
      <c r="D63" s="1135"/>
      <c r="E63" s="1136"/>
      <c r="F63" s="425">
        <v>824</v>
      </c>
      <c r="G63" s="425">
        <v>0</v>
      </c>
      <c r="H63" s="425">
        <v>0</v>
      </c>
      <c r="I63" s="425">
        <v>0</v>
      </c>
      <c r="J63" s="184">
        <v>0</v>
      </c>
      <c r="K63" s="70"/>
    </row>
    <row r="64" spans="1:10" ht="13.5" thickBot="1">
      <c r="A64" s="79"/>
      <c r="B64" s="1133" t="s">
        <v>307</v>
      </c>
      <c r="C64" s="1133"/>
      <c r="D64" s="1133"/>
      <c r="E64" s="1133"/>
      <c r="F64" s="434">
        <f>F46+F47+F48+F49+F50+F53+F57+F58+F59+F60+F61+F62+F63</f>
        <v>503862</v>
      </c>
      <c r="G64" s="434">
        <f>G46+G47+G48+G49+G50+G53+G57+G58+G59+G60+G61+G62+G63</f>
        <v>103334</v>
      </c>
      <c r="H64" s="434">
        <f>H46+H47+H48+H49+H50+H53+H57+H58+H59+H60+H61+H62+H63</f>
        <v>99762</v>
      </c>
      <c r="I64" s="434">
        <f>I46+I47+I48+I49+I50+I53+I57+I58+I59+I60+I61+I62+I63</f>
        <v>98651</v>
      </c>
      <c r="J64" s="210">
        <f>I64/H64*100</f>
        <v>98.88634951183818</v>
      </c>
    </row>
    <row r="65" ht="13.5" thickTop="1"/>
  </sheetData>
  <sheetProtection/>
  <mergeCells count="69">
    <mergeCell ref="A35:A36"/>
    <mergeCell ref="B35:E36"/>
    <mergeCell ref="B21:E21"/>
    <mergeCell ref="B22:E22"/>
    <mergeCell ref="B23:E23"/>
    <mergeCell ref="B29:E29"/>
    <mergeCell ref="B34:E34"/>
    <mergeCell ref="B32:E32"/>
    <mergeCell ref="B33:E33"/>
    <mergeCell ref="E1:J1"/>
    <mergeCell ref="A5:J5"/>
    <mergeCell ref="F9:J9"/>
    <mergeCell ref="A6:J6"/>
    <mergeCell ref="A10:A11"/>
    <mergeCell ref="H10:H11"/>
    <mergeCell ref="I35:I36"/>
    <mergeCell ref="J35:J36"/>
    <mergeCell ref="B12:E12"/>
    <mergeCell ref="G10:G11"/>
    <mergeCell ref="I10:I11"/>
    <mergeCell ref="B18:E18"/>
    <mergeCell ref="G35:G36"/>
    <mergeCell ref="F10:F11"/>
    <mergeCell ref="B10:E11"/>
    <mergeCell ref="J10:J11"/>
    <mergeCell ref="B64:E64"/>
    <mergeCell ref="B50:E50"/>
    <mergeCell ref="B57:E57"/>
    <mergeCell ref="B61:E61"/>
    <mergeCell ref="B53:E53"/>
    <mergeCell ref="B54:E54"/>
    <mergeCell ref="B63:E63"/>
    <mergeCell ref="B59:E59"/>
    <mergeCell ref="B60:E60"/>
    <mergeCell ref="B51:E51"/>
    <mergeCell ref="B46:E46"/>
    <mergeCell ref="B62:E62"/>
    <mergeCell ref="B55:E55"/>
    <mergeCell ref="B56:E56"/>
    <mergeCell ref="B58:E58"/>
    <mergeCell ref="B52:E52"/>
    <mergeCell ref="B47:E47"/>
    <mergeCell ref="B48:E48"/>
    <mergeCell ref="B16:E16"/>
    <mergeCell ref="B20:E20"/>
    <mergeCell ref="B38:E38"/>
    <mergeCell ref="B25:E25"/>
    <mergeCell ref="B13:E13"/>
    <mergeCell ref="B14:E14"/>
    <mergeCell ref="B17:E17"/>
    <mergeCell ref="H35:H36"/>
    <mergeCell ref="B19:E19"/>
    <mergeCell ref="B30:E30"/>
    <mergeCell ref="B28:E28"/>
    <mergeCell ref="B27:E27"/>
    <mergeCell ref="B24:E24"/>
    <mergeCell ref="B15:E15"/>
    <mergeCell ref="B26:E26"/>
    <mergeCell ref="B44:E44"/>
    <mergeCell ref="B31:E31"/>
    <mergeCell ref="B37:E37"/>
    <mergeCell ref="B43:E43"/>
    <mergeCell ref="B41:E41"/>
    <mergeCell ref="B39:E39"/>
    <mergeCell ref="B40:E40"/>
    <mergeCell ref="B49:E49"/>
    <mergeCell ref="B42:E42"/>
    <mergeCell ref="B45:E45"/>
    <mergeCell ref="F35:F36"/>
  </mergeCells>
  <printOptions/>
  <pageMargins left="0.75" right="0.75" top="1" bottom="0.7" header="0.5" footer="0.5"/>
  <pageSetup firstPageNumber="23" useFirstPageNumber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2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3.75390625" style="80" customWidth="1"/>
    <col min="2" max="3" width="9.125" style="80" customWidth="1"/>
    <col min="4" max="4" width="12.875" style="80" customWidth="1"/>
    <col min="5" max="5" width="8.25390625" style="80" customWidth="1"/>
    <col min="6" max="6" width="9.00390625" style="80" customWidth="1"/>
    <col min="7" max="8" width="11.75390625" style="80" customWidth="1"/>
    <col min="9" max="9" width="12.00390625" style="80" customWidth="1"/>
    <col min="10" max="10" width="8.00390625" style="80" customWidth="1"/>
    <col min="11" max="16384" width="9.125" style="80" customWidth="1"/>
  </cols>
  <sheetData>
    <row r="1" spans="6:11" ht="12.75">
      <c r="F1" s="1251"/>
      <c r="G1" s="1251"/>
      <c r="H1" s="1251"/>
      <c r="I1" s="1251"/>
      <c r="J1" s="1251"/>
      <c r="K1" s="82"/>
    </row>
    <row r="2" spans="6:11" ht="15">
      <c r="F2" s="81"/>
      <c r="G2" s="81"/>
      <c r="H2" s="81"/>
      <c r="I2" s="230"/>
      <c r="J2" s="230" t="s">
        <v>376</v>
      </c>
      <c r="K2" s="82"/>
    </row>
    <row r="3" spans="1:11" ht="12.75">
      <c r="A3" s="1105" t="s">
        <v>206</v>
      </c>
      <c r="B3" s="1105"/>
      <c r="C3" s="1105"/>
      <c r="D3" s="1105"/>
      <c r="E3" s="1105"/>
      <c r="F3" s="1105"/>
      <c r="G3" s="1105"/>
      <c r="H3" s="1105"/>
      <c r="I3" s="1105"/>
      <c r="J3" s="1105"/>
      <c r="K3" s="83"/>
    </row>
    <row r="4" spans="1:11" ht="16.5" customHeight="1">
      <c r="A4" s="1252" t="s">
        <v>484</v>
      </c>
      <c r="B4" s="1252"/>
      <c r="C4" s="1252"/>
      <c r="D4" s="1252"/>
      <c r="E4" s="1252"/>
      <c r="F4" s="1252"/>
      <c r="G4" s="1252"/>
      <c r="H4" s="1252"/>
      <c r="I4" s="1252"/>
      <c r="J4" s="1252"/>
      <c r="K4" s="83"/>
    </row>
    <row r="5" spans="1:11" ht="12.75">
      <c r="A5" s="1252" t="s">
        <v>65</v>
      </c>
      <c r="B5" s="1252"/>
      <c r="C5" s="1252"/>
      <c r="D5" s="1252"/>
      <c r="E5" s="1252"/>
      <c r="F5" s="1252"/>
      <c r="G5" s="1252"/>
      <c r="H5" s="1252"/>
      <c r="I5" s="1252"/>
      <c r="J5" s="1252"/>
      <c r="K5" s="83"/>
    </row>
    <row r="6" spans="6:10" ht="13.5" thickBot="1">
      <c r="F6" s="1253" t="s">
        <v>822</v>
      </c>
      <c r="G6" s="1253"/>
      <c r="H6" s="1253"/>
      <c r="I6" s="1253"/>
      <c r="J6" s="1253"/>
    </row>
    <row r="7" spans="1:11" ht="13.5" customHeight="1" thickTop="1">
      <c r="A7" s="1254" t="s">
        <v>823</v>
      </c>
      <c r="B7" s="1256" t="s">
        <v>824</v>
      </c>
      <c r="C7" s="1257"/>
      <c r="D7" s="1257"/>
      <c r="E7" s="1258"/>
      <c r="F7" s="1206" t="s">
        <v>532</v>
      </c>
      <c r="G7" s="1206" t="s">
        <v>21</v>
      </c>
      <c r="H7" s="1206" t="s">
        <v>22</v>
      </c>
      <c r="I7" s="1206" t="s">
        <v>23</v>
      </c>
      <c r="J7" s="1029" t="s">
        <v>611</v>
      </c>
      <c r="K7" s="98"/>
    </row>
    <row r="8" spans="1:11" ht="24" customHeight="1">
      <c r="A8" s="1255"/>
      <c r="B8" s="1259"/>
      <c r="C8" s="1260"/>
      <c r="D8" s="1260"/>
      <c r="E8" s="1261"/>
      <c r="F8" s="1207"/>
      <c r="G8" s="1207"/>
      <c r="H8" s="1207"/>
      <c r="I8" s="1207"/>
      <c r="J8" s="1030"/>
      <c r="K8" s="98"/>
    </row>
    <row r="9" spans="1:11" ht="29.25" customHeight="1">
      <c r="A9" s="84"/>
      <c r="B9" s="1248" t="s">
        <v>68</v>
      </c>
      <c r="C9" s="1249"/>
      <c r="D9" s="1249"/>
      <c r="E9" s="1250"/>
      <c r="F9" s="85"/>
      <c r="G9" s="135"/>
      <c r="H9" s="135"/>
      <c r="I9" s="135"/>
      <c r="J9" s="86"/>
      <c r="K9" s="98"/>
    </row>
    <row r="10" spans="1:11" ht="16.5" customHeight="1">
      <c r="A10" s="87"/>
      <c r="B10" s="1191" t="s">
        <v>825</v>
      </c>
      <c r="C10" s="1192"/>
      <c r="D10" s="1192"/>
      <c r="E10" s="1193"/>
      <c r="F10" s="88"/>
      <c r="G10" s="136"/>
      <c r="H10" s="136"/>
      <c r="I10" s="136"/>
      <c r="J10" s="89"/>
      <c r="K10" s="98"/>
    </row>
    <row r="11" spans="1:11" ht="16.5" customHeight="1">
      <c r="A11" s="143" t="s">
        <v>889</v>
      </c>
      <c r="B11" s="1191" t="s">
        <v>826</v>
      </c>
      <c r="C11" s="1192"/>
      <c r="D11" s="1192"/>
      <c r="E11" s="1193"/>
      <c r="F11" s="172">
        <f>F12+F14+F13</f>
        <v>0</v>
      </c>
      <c r="G11" s="172">
        <f>G12+G14</f>
        <v>425665</v>
      </c>
      <c r="H11" s="172">
        <f>H12+H14+H13</f>
        <v>456789</v>
      </c>
      <c r="I11" s="172">
        <f>I12+I14+I13</f>
        <v>456438</v>
      </c>
      <c r="J11" s="161">
        <f>I11/H11*100</f>
        <v>99.92315927047281</v>
      </c>
      <c r="K11" s="98"/>
    </row>
    <row r="12" spans="1:11" ht="12.75" customHeight="1">
      <c r="A12" s="90" t="s">
        <v>827</v>
      </c>
      <c r="B12" s="1214" t="s">
        <v>828</v>
      </c>
      <c r="C12" s="1215"/>
      <c r="D12" s="1215"/>
      <c r="E12" s="1216"/>
      <c r="F12" s="544">
        <v>0</v>
      </c>
      <c r="G12" s="544">
        <v>45692</v>
      </c>
      <c r="H12" s="544">
        <v>92877</v>
      </c>
      <c r="I12" s="544">
        <v>92526</v>
      </c>
      <c r="J12" s="457">
        <f>I12/H12*100</f>
        <v>99.62208081656384</v>
      </c>
      <c r="K12" s="98"/>
    </row>
    <row r="13" spans="1:11" ht="12.75" customHeight="1">
      <c r="A13" s="91" t="s">
        <v>829</v>
      </c>
      <c r="B13" s="1245" t="s">
        <v>257</v>
      </c>
      <c r="C13" s="1246"/>
      <c r="D13" s="1246"/>
      <c r="E13" s="1247"/>
      <c r="F13" s="476">
        <v>0</v>
      </c>
      <c r="G13" s="476">
        <v>0</v>
      </c>
      <c r="H13" s="476">
        <v>0</v>
      </c>
      <c r="I13" s="476">
        <v>0</v>
      </c>
      <c r="J13" s="174">
        <v>0</v>
      </c>
      <c r="K13" s="98"/>
    </row>
    <row r="14" spans="1:11" ht="12.75" customHeight="1">
      <c r="A14" s="91" t="s">
        <v>837</v>
      </c>
      <c r="B14" s="1151" t="s">
        <v>830</v>
      </c>
      <c r="C14" s="1152"/>
      <c r="D14" s="1152"/>
      <c r="E14" s="1153"/>
      <c r="F14" s="146">
        <v>0</v>
      </c>
      <c r="G14" s="146">
        <f>SUM(G15:G18)</f>
        <v>379973</v>
      </c>
      <c r="H14" s="146">
        <f>SUM(H15:H18)</f>
        <v>363912</v>
      </c>
      <c r="I14" s="146">
        <f>SUM(I15:I18)</f>
        <v>363912</v>
      </c>
      <c r="J14" s="568">
        <f>I14/H14*100</f>
        <v>100</v>
      </c>
      <c r="K14" s="98"/>
    </row>
    <row r="15" spans="1:11" ht="12.75">
      <c r="A15" s="93" t="s">
        <v>258</v>
      </c>
      <c r="B15" s="1151" t="s">
        <v>831</v>
      </c>
      <c r="C15" s="1152"/>
      <c r="D15" s="1152"/>
      <c r="E15" s="1153"/>
      <c r="F15" s="147">
        <v>0</v>
      </c>
      <c r="G15" s="147">
        <v>0</v>
      </c>
      <c r="H15" s="147">
        <v>0</v>
      </c>
      <c r="I15" s="147">
        <v>0</v>
      </c>
      <c r="J15" s="888">
        <v>0</v>
      </c>
      <c r="K15" s="98"/>
    </row>
    <row r="16" spans="1:11" ht="12.75">
      <c r="A16" s="93" t="s">
        <v>259</v>
      </c>
      <c r="B16" s="1151" t="s">
        <v>832</v>
      </c>
      <c r="C16" s="1152"/>
      <c r="D16" s="1152"/>
      <c r="E16" s="1153"/>
      <c r="F16" s="147">
        <v>0</v>
      </c>
      <c r="G16" s="147">
        <v>97000</v>
      </c>
      <c r="H16" s="147">
        <v>82648</v>
      </c>
      <c r="I16" s="147">
        <v>82648</v>
      </c>
      <c r="J16" s="888">
        <f>I16/H16*100</f>
        <v>100</v>
      </c>
      <c r="K16" s="98"/>
    </row>
    <row r="17" spans="1:11" ht="12.75" customHeight="1">
      <c r="A17" s="93" t="s">
        <v>260</v>
      </c>
      <c r="B17" s="1151" t="s">
        <v>833</v>
      </c>
      <c r="C17" s="1152"/>
      <c r="D17" s="1152"/>
      <c r="E17" s="1153"/>
      <c r="F17" s="147">
        <v>0</v>
      </c>
      <c r="G17" s="147">
        <v>278173</v>
      </c>
      <c r="H17" s="147">
        <v>275331</v>
      </c>
      <c r="I17" s="147">
        <v>275331</v>
      </c>
      <c r="J17" s="888">
        <f>I17/H17*100</f>
        <v>100</v>
      </c>
      <c r="K17" s="98"/>
    </row>
    <row r="18" spans="1:11" ht="12.75">
      <c r="A18" s="94" t="s">
        <v>405</v>
      </c>
      <c r="B18" s="1217" t="s">
        <v>834</v>
      </c>
      <c r="C18" s="1218"/>
      <c r="D18" s="1218"/>
      <c r="E18" s="1219"/>
      <c r="F18" s="148">
        <v>0</v>
      </c>
      <c r="G18" s="148">
        <v>4800</v>
      </c>
      <c r="H18" s="148">
        <v>5933</v>
      </c>
      <c r="I18" s="148">
        <v>5933</v>
      </c>
      <c r="J18" s="888">
        <f>I18/H18*100</f>
        <v>100</v>
      </c>
      <c r="K18" s="98"/>
    </row>
    <row r="19" spans="1:11" ht="12.75">
      <c r="A19" s="95" t="s">
        <v>361</v>
      </c>
      <c r="B19" s="1211" t="s">
        <v>836</v>
      </c>
      <c r="C19" s="1212"/>
      <c r="D19" s="1212"/>
      <c r="E19" s="1213"/>
      <c r="F19" s="149">
        <f>F20</f>
        <v>0</v>
      </c>
      <c r="G19" s="149">
        <f>G20</f>
        <v>580421</v>
      </c>
      <c r="H19" s="149">
        <f>H20</f>
        <v>670318</v>
      </c>
      <c r="I19" s="149">
        <f>I20</f>
        <v>670318</v>
      </c>
      <c r="J19" s="161">
        <f aca="true" t="shared" si="0" ref="J19:J27">I19/H19*100</f>
        <v>100</v>
      </c>
      <c r="K19" s="98"/>
    </row>
    <row r="20" spans="1:11" ht="12.75" customHeight="1">
      <c r="A20" s="96" t="s">
        <v>844</v>
      </c>
      <c r="B20" s="1214" t="s">
        <v>838</v>
      </c>
      <c r="C20" s="1215"/>
      <c r="D20" s="1215"/>
      <c r="E20" s="1216"/>
      <c r="F20" s="144">
        <f>SUM(F21:F27)</f>
        <v>0</v>
      </c>
      <c r="G20" s="144">
        <f>SUM(G21:G26)</f>
        <v>580421</v>
      </c>
      <c r="H20" s="144">
        <f>SUM(H21:H27)</f>
        <v>670318</v>
      </c>
      <c r="I20" s="144">
        <f>SUM(I21:I27)</f>
        <v>670318</v>
      </c>
      <c r="J20" s="162">
        <f t="shared" si="0"/>
        <v>100</v>
      </c>
      <c r="K20" s="98"/>
    </row>
    <row r="21" spans="1:11" ht="12.75">
      <c r="A21" s="93" t="s">
        <v>261</v>
      </c>
      <c r="B21" s="1151" t="s">
        <v>839</v>
      </c>
      <c r="C21" s="1152"/>
      <c r="D21" s="1152"/>
      <c r="E21" s="1153"/>
      <c r="F21" s="147">
        <v>0</v>
      </c>
      <c r="G21" s="147">
        <v>452009</v>
      </c>
      <c r="H21" s="147">
        <v>444107</v>
      </c>
      <c r="I21" s="147">
        <v>444107</v>
      </c>
      <c r="J21" s="159">
        <f t="shared" si="0"/>
        <v>100</v>
      </c>
      <c r="K21" s="98"/>
    </row>
    <row r="22" spans="1:11" ht="12.75">
      <c r="A22" s="93" t="s">
        <v>262</v>
      </c>
      <c r="B22" s="1151" t="s">
        <v>840</v>
      </c>
      <c r="C22" s="1152"/>
      <c r="D22" s="1152"/>
      <c r="E22" s="1153"/>
      <c r="F22" s="147">
        <v>0</v>
      </c>
      <c r="G22" s="147">
        <v>0</v>
      </c>
      <c r="H22" s="147">
        <v>21644</v>
      </c>
      <c r="I22" s="147">
        <v>21644</v>
      </c>
      <c r="J22" s="159">
        <f t="shared" si="0"/>
        <v>100</v>
      </c>
      <c r="K22" s="98"/>
    </row>
    <row r="23" spans="1:11" ht="12.75">
      <c r="A23" s="93" t="s">
        <v>263</v>
      </c>
      <c r="B23" s="1151" t="s">
        <v>913</v>
      </c>
      <c r="C23" s="1152"/>
      <c r="D23" s="1152"/>
      <c r="E23" s="1153"/>
      <c r="F23" s="147">
        <v>0</v>
      </c>
      <c r="G23" s="147">
        <v>0</v>
      </c>
      <c r="H23" s="147">
        <v>42218</v>
      </c>
      <c r="I23" s="147">
        <v>42218</v>
      </c>
      <c r="J23" s="159">
        <f t="shared" si="0"/>
        <v>100</v>
      </c>
      <c r="K23" s="98"/>
    </row>
    <row r="24" spans="1:11" ht="12.75">
      <c r="A24" s="97" t="s">
        <v>264</v>
      </c>
      <c r="B24" s="1151" t="s">
        <v>841</v>
      </c>
      <c r="C24" s="1152"/>
      <c r="D24" s="1152"/>
      <c r="E24" s="1153"/>
      <c r="F24" s="150">
        <v>0</v>
      </c>
      <c r="G24" s="150">
        <v>0</v>
      </c>
      <c r="H24" s="150"/>
      <c r="I24" s="150">
        <v>0</v>
      </c>
      <c r="J24" s="159">
        <v>0</v>
      </c>
      <c r="K24" s="98"/>
    </row>
    <row r="25" spans="1:11" ht="12.75">
      <c r="A25" s="93" t="s">
        <v>265</v>
      </c>
      <c r="B25" s="1151" t="s">
        <v>842</v>
      </c>
      <c r="C25" s="1152"/>
      <c r="D25" s="1152"/>
      <c r="E25" s="1153"/>
      <c r="F25" s="152">
        <v>0</v>
      </c>
      <c r="G25" s="152">
        <v>128412</v>
      </c>
      <c r="H25" s="152">
        <v>130654</v>
      </c>
      <c r="I25" s="152">
        <v>130654</v>
      </c>
      <c r="J25" s="159">
        <f t="shared" si="0"/>
        <v>100</v>
      </c>
      <c r="K25" s="98"/>
    </row>
    <row r="26" spans="1:11" ht="12.75">
      <c r="A26" s="93" t="s">
        <v>266</v>
      </c>
      <c r="B26" s="1151" t="s">
        <v>910</v>
      </c>
      <c r="C26" s="1152"/>
      <c r="D26" s="1152"/>
      <c r="E26" s="1153"/>
      <c r="F26" s="152">
        <v>0</v>
      </c>
      <c r="G26" s="152">
        <v>0</v>
      </c>
      <c r="H26" s="152">
        <v>0</v>
      </c>
      <c r="I26" s="152">
        <v>0</v>
      </c>
      <c r="J26" s="159">
        <v>0</v>
      </c>
      <c r="K26" s="98"/>
    </row>
    <row r="27" spans="1:11" ht="12.75">
      <c r="A27" s="93" t="s">
        <v>267</v>
      </c>
      <c r="B27" s="1217" t="s">
        <v>447</v>
      </c>
      <c r="C27" s="1218"/>
      <c r="D27" s="1218"/>
      <c r="E27" s="1219"/>
      <c r="F27" s="152">
        <v>0</v>
      </c>
      <c r="G27" s="152">
        <v>0</v>
      </c>
      <c r="H27" s="152">
        <v>31695</v>
      </c>
      <c r="I27" s="152">
        <v>31695</v>
      </c>
      <c r="J27" s="159">
        <f t="shared" si="0"/>
        <v>100</v>
      </c>
      <c r="K27" s="98"/>
    </row>
    <row r="28" spans="1:11" ht="12.75">
      <c r="A28" s="99" t="s">
        <v>891</v>
      </c>
      <c r="B28" s="1211" t="s">
        <v>489</v>
      </c>
      <c r="C28" s="1212"/>
      <c r="D28" s="1212"/>
      <c r="E28" s="1213"/>
      <c r="F28" s="478">
        <v>0</v>
      </c>
      <c r="G28" s="478">
        <v>0</v>
      </c>
      <c r="H28" s="478">
        <v>0</v>
      </c>
      <c r="I28" s="478">
        <v>0</v>
      </c>
      <c r="J28" s="161">
        <v>0</v>
      </c>
      <c r="K28" s="98"/>
    </row>
    <row r="29" spans="1:11" ht="12.75">
      <c r="A29" s="96"/>
      <c r="B29" s="1214" t="s">
        <v>490</v>
      </c>
      <c r="C29" s="1215"/>
      <c r="D29" s="1215"/>
      <c r="E29" s="1216"/>
      <c r="F29" s="477">
        <v>0</v>
      </c>
      <c r="G29" s="477">
        <v>0</v>
      </c>
      <c r="H29" s="477">
        <v>0</v>
      </c>
      <c r="I29" s="477">
        <v>0</v>
      </c>
      <c r="J29" s="457">
        <v>0</v>
      </c>
      <c r="K29" s="98"/>
    </row>
    <row r="30" spans="1:11" ht="12.75">
      <c r="A30" s="93"/>
      <c r="B30" s="1151" t="s">
        <v>491</v>
      </c>
      <c r="C30" s="1152"/>
      <c r="D30" s="1152"/>
      <c r="E30" s="1153"/>
      <c r="F30" s="152">
        <v>0</v>
      </c>
      <c r="G30" s="152">
        <v>0</v>
      </c>
      <c r="H30" s="152">
        <v>0</v>
      </c>
      <c r="I30" s="152">
        <v>0</v>
      </c>
      <c r="J30" s="159">
        <v>0</v>
      </c>
      <c r="K30" s="98"/>
    </row>
    <row r="31" spans="1:11" ht="12.75">
      <c r="A31" s="93"/>
      <c r="B31" s="1151" t="s">
        <v>492</v>
      </c>
      <c r="C31" s="1152"/>
      <c r="D31" s="1152"/>
      <c r="E31" s="1153"/>
      <c r="F31" s="152">
        <v>0</v>
      </c>
      <c r="G31" s="152">
        <v>0</v>
      </c>
      <c r="H31" s="152">
        <v>0</v>
      </c>
      <c r="I31" s="152">
        <v>0</v>
      </c>
      <c r="J31" s="159">
        <v>0</v>
      </c>
      <c r="K31" s="98"/>
    </row>
    <row r="32" spans="1:11" ht="12.75">
      <c r="A32" s="94" t="s">
        <v>892</v>
      </c>
      <c r="B32" s="1203" t="s">
        <v>466</v>
      </c>
      <c r="C32" s="1204"/>
      <c r="D32" s="1204"/>
      <c r="E32" s="1205"/>
      <c r="F32" s="156">
        <f>SUM(F33:F33)</f>
        <v>0</v>
      </c>
      <c r="G32" s="156">
        <f>SUM(G33:G33)</f>
        <v>0</v>
      </c>
      <c r="H32" s="156">
        <f>SUM(H33:H33)</f>
        <v>48</v>
      </c>
      <c r="I32" s="156">
        <f>SUM(I33:I33)</f>
        <v>48</v>
      </c>
      <c r="J32" s="448">
        <f>I32/H32*100</f>
        <v>100</v>
      </c>
      <c r="K32" s="98"/>
    </row>
    <row r="33" spans="1:11" ht="12.75">
      <c r="A33" s="96" t="s">
        <v>856</v>
      </c>
      <c r="B33" s="1233" t="s">
        <v>852</v>
      </c>
      <c r="C33" s="1234"/>
      <c r="D33" s="1234"/>
      <c r="E33" s="1235"/>
      <c r="F33" s="157">
        <v>0</v>
      </c>
      <c r="G33" s="157">
        <v>0</v>
      </c>
      <c r="H33" s="157">
        <v>48</v>
      </c>
      <c r="I33" s="157">
        <v>48</v>
      </c>
      <c r="J33" s="231">
        <f>I33/H33*100</f>
        <v>100</v>
      </c>
      <c r="K33" s="98"/>
    </row>
    <row r="34" spans="1:11" ht="12.75">
      <c r="A34" s="103" t="s">
        <v>893</v>
      </c>
      <c r="B34" s="1236" t="s">
        <v>333</v>
      </c>
      <c r="C34" s="1237"/>
      <c r="D34" s="1237"/>
      <c r="E34" s="1238"/>
      <c r="F34" s="149">
        <v>0</v>
      </c>
      <c r="G34" s="149">
        <v>29206</v>
      </c>
      <c r="H34" s="149">
        <v>53098</v>
      </c>
      <c r="I34" s="149">
        <v>52763</v>
      </c>
      <c r="J34" s="161">
        <f>I34/H34*100</f>
        <v>99.36909111454291</v>
      </c>
      <c r="K34" s="98"/>
    </row>
    <row r="35" spans="1:11" ht="12.75">
      <c r="A35" s="97"/>
      <c r="B35" s="1233" t="s">
        <v>345</v>
      </c>
      <c r="C35" s="1234"/>
      <c r="D35" s="1234"/>
      <c r="E35" s="1235"/>
      <c r="F35" s="152">
        <v>0</v>
      </c>
      <c r="G35" s="152">
        <v>9467</v>
      </c>
      <c r="H35" s="152">
        <v>9556</v>
      </c>
      <c r="I35" s="152">
        <v>9556</v>
      </c>
      <c r="J35" s="231">
        <f>I35/H35*100</f>
        <v>100</v>
      </c>
      <c r="K35" s="98"/>
    </row>
    <row r="36" spans="1:11" ht="12.75">
      <c r="A36" s="96" t="s">
        <v>894</v>
      </c>
      <c r="B36" s="1242" t="s">
        <v>869</v>
      </c>
      <c r="C36" s="1243"/>
      <c r="D36" s="1243"/>
      <c r="E36" s="1244"/>
      <c r="F36" s="463">
        <f>SUM(F37)</f>
        <v>0</v>
      </c>
      <c r="G36" s="463">
        <f>SUM(G37)</f>
        <v>3640</v>
      </c>
      <c r="H36" s="463">
        <v>511</v>
      </c>
      <c r="I36" s="463">
        <f>SUM(I37)</f>
        <v>0</v>
      </c>
      <c r="J36" s="164">
        <v>0</v>
      </c>
      <c r="K36" s="98"/>
    </row>
    <row r="37" spans="1:11" ht="13.5" thickBot="1">
      <c r="A37" s="94" t="s">
        <v>870</v>
      </c>
      <c r="B37" s="1154" t="s">
        <v>280</v>
      </c>
      <c r="C37" s="1155"/>
      <c r="D37" s="1155"/>
      <c r="E37" s="1156"/>
      <c r="F37" s="155">
        <v>0</v>
      </c>
      <c r="G37" s="155">
        <v>3640</v>
      </c>
      <c r="H37" s="155">
        <v>511</v>
      </c>
      <c r="I37" s="155">
        <v>0</v>
      </c>
      <c r="J37" s="173">
        <v>0</v>
      </c>
      <c r="K37" s="98"/>
    </row>
    <row r="38" spans="1:11" ht="13.5" thickBot="1">
      <c r="A38" s="453"/>
      <c r="B38" s="1157" t="s">
        <v>469</v>
      </c>
      <c r="C38" s="1158"/>
      <c r="D38" s="1158"/>
      <c r="E38" s="1159"/>
      <c r="F38" s="455">
        <f>F11+F19+F32+F34+F36</f>
        <v>0</v>
      </c>
      <c r="G38" s="455">
        <f>G11+G19+G32+G34+G13+G36</f>
        <v>1038932</v>
      </c>
      <c r="H38" s="455">
        <f>H11+H19+H32+H34+H13+H36</f>
        <v>1180764</v>
      </c>
      <c r="I38" s="455">
        <f>I11+I19+I32+I34+I13+I36</f>
        <v>1179567</v>
      </c>
      <c r="J38" s="456">
        <f>I38/H38*100</f>
        <v>99.89862495807799</v>
      </c>
      <c r="K38" s="98"/>
    </row>
    <row r="39" spans="1:11" ht="12.75">
      <c r="A39" s="93"/>
      <c r="B39" s="1239"/>
      <c r="C39" s="1240"/>
      <c r="D39" s="1240"/>
      <c r="E39" s="1241"/>
      <c r="F39" s="152"/>
      <c r="G39" s="152"/>
      <c r="H39" s="152"/>
      <c r="I39" s="152"/>
      <c r="J39" s="159"/>
      <c r="K39" s="98"/>
    </row>
    <row r="40" spans="1:11" ht="12.75">
      <c r="A40" s="96" t="s">
        <v>493</v>
      </c>
      <c r="B40" s="1211" t="s">
        <v>843</v>
      </c>
      <c r="C40" s="1212"/>
      <c r="D40" s="1212"/>
      <c r="E40" s="1213"/>
      <c r="F40" s="153">
        <f>SUM(F41:F43)</f>
        <v>0</v>
      </c>
      <c r="G40" s="153">
        <f>SUM(G41:G43)</f>
        <v>16046</v>
      </c>
      <c r="H40" s="153">
        <f>SUM(H41:H43)</f>
        <v>22172</v>
      </c>
      <c r="I40" s="153">
        <f>SUM(I41:I43)</f>
        <v>22686</v>
      </c>
      <c r="J40" s="161">
        <f>I40/H40*100</f>
        <v>102.31823922063865</v>
      </c>
      <c r="K40" s="98"/>
    </row>
    <row r="41" spans="1:11" ht="12.75" customHeight="1">
      <c r="A41" s="96" t="s">
        <v>846</v>
      </c>
      <c r="B41" s="1214" t="s">
        <v>845</v>
      </c>
      <c r="C41" s="1215"/>
      <c r="D41" s="1215"/>
      <c r="E41" s="1216"/>
      <c r="F41" s="547">
        <v>0</v>
      </c>
      <c r="G41" s="547">
        <v>0</v>
      </c>
      <c r="H41" s="547">
        <v>4406</v>
      </c>
      <c r="I41" s="547">
        <v>4406</v>
      </c>
      <c r="J41" s="457">
        <f>I41/H41*100</f>
        <v>100</v>
      </c>
      <c r="K41" s="98"/>
    </row>
    <row r="42" spans="1:11" ht="12.75">
      <c r="A42" s="93" t="s">
        <v>848</v>
      </c>
      <c r="B42" s="1151" t="s">
        <v>847</v>
      </c>
      <c r="C42" s="1152"/>
      <c r="D42" s="1152"/>
      <c r="E42" s="1153"/>
      <c r="F42" s="151">
        <v>0</v>
      </c>
      <c r="G42" s="151">
        <v>16046</v>
      </c>
      <c r="H42" s="151">
        <v>17766</v>
      </c>
      <c r="I42" s="151">
        <v>18280</v>
      </c>
      <c r="J42" s="159">
        <f>I42/H42*100</f>
        <v>102.89316672295396</v>
      </c>
      <c r="K42" s="98"/>
    </row>
    <row r="43" spans="1:11" ht="12.75">
      <c r="A43" s="94" t="s">
        <v>851</v>
      </c>
      <c r="B43" s="1217" t="s">
        <v>849</v>
      </c>
      <c r="C43" s="1218"/>
      <c r="D43" s="1218"/>
      <c r="E43" s="1219"/>
      <c r="F43" s="548">
        <v>0</v>
      </c>
      <c r="G43" s="548">
        <v>0</v>
      </c>
      <c r="H43" s="548">
        <v>0</v>
      </c>
      <c r="I43" s="548">
        <v>0</v>
      </c>
      <c r="J43" s="160">
        <v>0</v>
      </c>
      <c r="K43" s="98"/>
    </row>
    <row r="44" spans="1:11" ht="12.75">
      <c r="A44" s="94" t="s">
        <v>493</v>
      </c>
      <c r="B44" s="1211" t="s">
        <v>467</v>
      </c>
      <c r="C44" s="1212"/>
      <c r="D44" s="1212"/>
      <c r="E44" s="1213"/>
      <c r="F44" s="156">
        <f>SUM(F45:F45)</f>
        <v>0</v>
      </c>
      <c r="G44" s="156">
        <f>SUM(G45:G45)</f>
        <v>2426</v>
      </c>
      <c r="H44" s="156">
        <f>SUM(H45:H45)</f>
        <v>4914</v>
      </c>
      <c r="I44" s="156">
        <f>SUM(I45:I45)</f>
        <v>4914</v>
      </c>
      <c r="J44" s="161">
        <f>I44/H44*100</f>
        <v>100</v>
      </c>
      <c r="K44" s="98"/>
    </row>
    <row r="45" spans="1:11" ht="12.75">
      <c r="A45" s="93" t="s">
        <v>860</v>
      </c>
      <c r="B45" s="1233" t="s">
        <v>857</v>
      </c>
      <c r="C45" s="1234"/>
      <c r="D45" s="1234"/>
      <c r="E45" s="1235"/>
      <c r="F45" s="549">
        <v>0</v>
      </c>
      <c r="G45" s="549">
        <v>2426</v>
      </c>
      <c r="H45" s="549">
        <v>4914</v>
      </c>
      <c r="I45" s="549">
        <v>4914</v>
      </c>
      <c r="J45" s="160">
        <f>I45/H45*100</f>
        <v>100</v>
      </c>
      <c r="K45" s="98"/>
    </row>
    <row r="46" spans="1:11" ht="12.75">
      <c r="A46" s="104" t="s">
        <v>346</v>
      </c>
      <c r="B46" s="1236" t="s">
        <v>337</v>
      </c>
      <c r="C46" s="1237"/>
      <c r="D46" s="1237"/>
      <c r="E46" s="1238"/>
      <c r="F46" s="149">
        <v>0</v>
      </c>
      <c r="G46" s="149">
        <v>49872</v>
      </c>
      <c r="H46" s="149">
        <v>54651</v>
      </c>
      <c r="I46" s="149">
        <v>54651</v>
      </c>
      <c r="J46" s="161">
        <f>I46/H46*100</f>
        <v>100</v>
      </c>
      <c r="K46" s="98"/>
    </row>
    <row r="47" spans="1:11" ht="13.5" thickBot="1">
      <c r="A47" s="97"/>
      <c r="B47" s="1224" t="s">
        <v>345</v>
      </c>
      <c r="C47" s="1225"/>
      <c r="D47" s="1225"/>
      <c r="E47" s="1226"/>
      <c r="F47" s="150">
        <v>0</v>
      </c>
      <c r="G47" s="150">
        <v>0</v>
      </c>
      <c r="H47" s="150">
        <v>0</v>
      </c>
      <c r="I47" s="150">
        <v>0</v>
      </c>
      <c r="J47" s="457">
        <v>0</v>
      </c>
      <c r="K47" s="98"/>
    </row>
    <row r="48" spans="1:11" ht="13.5" thickBot="1">
      <c r="A48" s="458"/>
      <c r="B48" s="1157" t="s">
        <v>470</v>
      </c>
      <c r="C48" s="1158"/>
      <c r="D48" s="1158"/>
      <c r="E48" s="1159"/>
      <c r="F48" s="460">
        <f>F40+F44+F46</f>
        <v>0</v>
      </c>
      <c r="G48" s="460">
        <f>G40+G44+G46</f>
        <v>68344</v>
      </c>
      <c r="H48" s="460">
        <f>H40+H44+H46</f>
        <v>81737</v>
      </c>
      <c r="I48" s="460">
        <f>I40+I44+I46</f>
        <v>82251</v>
      </c>
      <c r="J48" s="456">
        <f>I48/H48*100</f>
        <v>100.62884617737377</v>
      </c>
      <c r="K48" s="98"/>
    </row>
    <row r="49" spans="1:11" ht="12.75" customHeight="1">
      <c r="A49" s="449" t="s">
        <v>346</v>
      </c>
      <c r="B49" s="1227" t="s">
        <v>609</v>
      </c>
      <c r="C49" s="1228"/>
      <c r="D49" s="1228"/>
      <c r="E49" s="1229"/>
      <c r="F49" s="1220">
        <v>0</v>
      </c>
      <c r="G49" s="1220">
        <v>1700</v>
      </c>
      <c r="H49" s="1220">
        <v>4700</v>
      </c>
      <c r="I49" s="1220">
        <v>4522</v>
      </c>
      <c r="J49" s="1222">
        <f>I49/H49*100</f>
        <v>96.2127659574468</v>
      </c>
      <c r="K49" s="98"/>
    </row>
    <row r="50" spans="1:11" ht="13.5" thickBot="1">
      <c r="A50" s="462"/>
      <c r="B50" s="1230" t="s">
        <v>859</v>
      </c>
      <c r="C50" s="1231"/>
      <c r="D50" s="1231"/>
      <c r="E50" s="1232"/>
      <c r="F50" s="1221"/>
      <c r="G50" s="1221"/>
      <c r="H50" s="1221"/>
      <c r="I50" s="1221"/>
      <c r="J50" s="1223"/>
      <c r="K50" s="98"/>
    </row>
    <row r="51" spans="1:11" ht="12.75">
      <c r="A51" s="97"/>
      <c r="B51" s="1208"/>
      <c r="C51" s="1209"/>
      <c r="D51" s="1209"/>
      <c r="E51" s="1210"/>
      <c r="F51" s="461"/>
      <c r="G51" s="461"/>
      <c r="H51" s="461"/>
      <c r="I51" s="461"/>
      <c r="J51" s="174"/>
      <c r="K51" s="98"/>
    </row>
    <row r="52" spans="1:11" ht="12.75">
      <c r="A52" s="99" t="s">
        <v>377</v>
      </c>
      <c r="B52" s="1211" t="s">
        <v>471</v>
      </c>
      <c r="C52" s="1212"/>
      <c r="D52" s="1212"/>
      <c r="E52" s="1213"/>
      <c r="F52" s="149">
        <f>SUM(F53:F54)</f>
        <v>0</v>
      </c>
      <c r="G52" s="149">
        <f>SUM(G53:G54)</f>
        <v>95757</v>
      </c>
      <c r="H52" s="149">
        <f>SUM(H53:H54)</f>
        <v>45863</v>
      </c>
      <c r="I52" s="149">
        <f>SUM(I53:I54)</f>
        <v>41019</v>
      </c>
      <c r="J52" s="161">
        <f>I52/H52*100</f>
        <v>89.43810915116761</v>
      </c>
      <c r="K52" s="98"/>
    </row>
    <row r="53" spans="1:11" ht="12.75" customHeight="1">
      <c r="A53" s="93" t="s">
        <v>865</v>
      </c>
      <c r="B53" s="1214" t="s">
        <v>914</v>
      </c>
      <c r="C53" s="1215"/>
      <c r="D53" s="1215"/>
      <c r="E53" s="1216"/>
      <c r="F53" s="171">
        <v>0</v>
      </c>
      <c r="G53" s="171">
        <v>95757</v>
      </c>
      <c r="H53" s="171">
        <v>42763</v>
      </c>
      <c r="I53" s="171">
        <v>37826</v>
      </c>
      <c r="J53" s="568">
        <f>I53/H53*100</f>
        <v>88.45497275682249</v>
      </c>
      <c r="K53" s="98"/>
    </row>
    <row r="54" spans="1:11" ht="12.75">
      <c r="A54" s="93" t="s">
        <v>867</v>
      </c>
      <c r="B54" s="1217" t="s">
        <v>308</v>
      </c>
      <c r="C54" s="1218"/>
      <c r="D54" s="1218"/>
      <c r="E54" s="1219"/>
      <c r="F54" s="171">
        <v>0</v>
      </c>
      <c r="G54" s="171">
        <v>0</v>
      </c>
      <c r="H54" s="171">
        <v>3100</v>
      </c>
      <c r="I54" s="171">
        <v>3193</v>
      </c>
      <c r="J54" s="569">
        <f>I54/H54*100</f>
        <v>103</v>
      </c>
      <c r="K54" s="98"/>
    </row>
    <row r="55" spans="1:11" ht="12.75">
      <c r="A55" s="96" t="s">
        <v>468</v>
      </c>
      <c r="B55" s="1191" t="s">
        <v>362</v>
      </c>
      <c r="C55" s="1192"/>
      <c r="D55" s="1192"/>
      <c r="E55" s="1193"/>
      <c r="F55" s="185">
        <v>0</v>
      </c>
      <c r="G55" s="158">
        <v>0</v>
      </c>
      <c r="H55" s="158">
        <v>0</v>
      </c>
      <c r="I55" s="185">
        <v>-750</v>
      </c>
      <c r="J55" s="162">
        <v>0</v>
      </c>
      <c r="K55" s="98"/>
    </row>
    <row r="56" spans="1:11" ht="12.75" customHeight="1" thickBot="1">
      <c r="A56" s="142"/>
      <c r="B56" s="1194" t="s">
        <v>472</v>
      </c>
      <c r="C56" s="1195"/>
      <c r="D56" s="1195"/>
      <c r="E56" s="1196"/>
      <c r="F56" s="464">
        <f>F38+F48+F49+F52+F55+F28</f>
        <v>0</v>
      </c>
      <c r="G56" s="464">
        <f>G38+G48+G49+G52+G55</f>
        <v>1204733</v>
      </c>
      <c r="H56" s="464">
        <f>H38+H48+H49+H52+H55</f>
        <v>1313064</v>
      </c>
      <c r="I56" s="464">
        <f>I38+I48+I49+I52+I55+I28</f>
        <v>1306609</v>
      </c>
      <c r="J56" s="211">
        <f>I56/H56*100</f>
        <v>99.50840172299293</v>
      </c>
      <c r="K56" s="98"/>
    </row>
    <row r="57" spans="1:10" ht="12.75" customHeight="1" thickTop="1">
      <c r="A57" s="100"/>
      <c r="B57" s="101"/>
      <c r="C57" s="101"/>
      <c r="D57" s="101"/>
      <c r="E57" s="101"/>
      <c r="F57" s="137"/>
      <c r="G57" s="137"/>
      <c r="H57" s="137"/>
      <c r="I57" s="137"/>
      <c r="J57" s="138"/>
    </row>
    <row r="58" spans="1:10" ht="12.75" customHeight="1">
      <c r="A58" s="100"/>
      <c r="B58" s="101"/>
      <c r="C58" s="101"/>
      <c r="D58" s="101"/>
      <c r="E58" s="101"/>
      <c r="F58" s="137"/>
      <c r="G58" s="137"/>
      <c r="H58" s="137"/>
      <c r="I58" s="137"/>
      <c r="J58" s="138"/>
    </row>
    <row r="59" spans="1:10" ht="12.75" customHeight="1">
      <c r="A59" s="100"/>
      <c r="B59" s="101"/>
      <c r="C59" s="101"/>
      <c r="D59" s="101"/>
      <c r="E59" s="101"/>
      <c r="F59" s="137"/>
      <c r="G59" s="137"/>
      <c r="H59" s="137"/>
      <c r="I59" s="137"/>
      <c r="J59" s="138"/>
    </row>
    <row r="60" spans="1:10" ht="12.75" customHeight="1">
      <c r="A60" s="100"/>
      <c r="B60" s="101"/>
      <c r="C60" s="101"/>
      <c r="D60" s="101"/>
      <c r="E60" s="101"/>
      <c r="F60" s="137"/>
      <c r="G60" s="137"/>
      <c r="H60" s="137"/>
      <c r="I60" s="137"/>
      <c r="J60" s="138"/>
    </row>
    <row r="61" spans="1:10" ht="12.75" customHeight="1">
      <c r="A61" s="100"/>
      <c r="B61" s="101"/>
      <c r="C61" s="101"/>
      <c r="D61" s="101"/>
      <c r="E61" s="101"/>
      <c r="F61" s="1197" t="s">
        <v>895</v>
      </c>
      <c r="G61" s="1197"/>
      <c r="H61" s="1197"/>
      <c r="I61" s="1197"/>
      <c r="J61" s="1197"/>
    </row>
    <row r="62" spans="1:10" ht="12.75" customHeight="1">
      <c r="A62" s="100"/>
      <c r="B62" s="101"/>
      <c r="C62" s="101"/>
      <c r="D62" s="101"/>
      <c r="E62" s="101"/>
      <c r="F62" s="137"/>
      <c r="G62" s="137"/>
      <c r="H62" s="137"/>
      <c r="I62" s="137"/>
      <c r="J62" s="138"/>
    </row>
    <row r="63" spans="1:12" s="98" customFormat="1" ht="16.5" customHeight="1" thickBot="1">
      <c r="A63" s="100"/>
      <c r="B63" s="101"/>
      <c r="C63" s="101"/>
      <c r="D63" s="101"/>
      <c r="E63" s="101"/>
      <c r="F63" s="134"/>
      <c r="G63" s="134"/>
      <c r="H63" s="134"/>
      <c r="I63" s="134"/>
      <c r="J63" s="134" t="s">
        <v>822</v>
      </c>
      <c r="K63" s="134"/>
      <c r="L63" s="134"/>
    </row>
    <row r="64" spans="1:10" ht="13.5" customHeight="1" thickTop="1">
      <c r="A64" s="1198"/>
      <c r="B64" s="1200" t="s">
        <v>309</v>
      </c>
      <c r="C64" s="1201"/>
      <c r="D64" s="1201"/>
      <c r="E64" s="1202"/>
      <c r="F64" s="1206" t="s">
        <v>532</v>
      </c>
      <c r="G64" s="1206" t="s">
        <v>67</v>
      </c>
      <c r="H64" s="1206" t="s">
        <v>22</v>
      </c>
      <c r="I64" s="1206" t="s">
        <v>23</v>
      </c>
      <c r="J64" s="1029" t="s">
        <v>613</v>
      </c>
    </row>
    <row r="65" spans="1:10" ht="24" customHeight="1">
      <c r="A65" s="1199"/>
      <c r="B65" s="1203"/>
      <c r="C65" s="1204"/>
      <c r="D65" s="1204"/>
      <c r="E65" s="1205"/>
      <c r="F65" s="1207"/>
      <c r="G65" s="1207"/>
      <c r="H65" s="1207"/>
      <c r="I65" s="1207"/>
      <c r="J65" s="1030"/>
    </row>
    <row r="66" spans="1:10" ht="12.75">
      <c r="A66" s="91" t="s">
        <v>827</v>
      </c>
      <c r="B66" s="1187" t="s">
        <v>473</v>
      </c>
      <c r="C66" s="1188"/>
      <c r="D66" s="1188"/>
      <c r="E66" s="1189"/>
      <c r="F66" s="167">
        <v>0</v>
      </c>
      <c r="G66" s="167">
        <v>40493</v>
      </c>
      <c r="H66" s="167">
        <v>54351</v>
      </c>
      <c r="I66" s="167">
        <v>54351</v>
      </c>
      <c r="J66" s="92">
        <f aca="true" t="shared" si="1" ref="J66:J73">I66/H66*100</f>
        <v>100</v>
      </c>
    </row>
    <row r="67" spans="1:10" ht="12.75">
      <c r="A67" s="91"/>
      <c r="B67" s="1151" t="s">
        <v>69</v>
      </c>
      <c r="C67" s="1190"/>
      <c r="D67" s="1190"/>
      <c r="E67" s="1177"/>
      <c r="F67" s="167">
        <v>0</v>
      </c>
      <c r="G67" s="167">
        <v>20100</v>
      </c>
      <c r="H67" s="167">
        <v>24676</v>
      </c>
      <c r="I67" s="167">
        <v>24676</v>
      </c>
      <c r="J67" s="92">
        <f t="shared" si="1"/>
        <v>100</v>
      </c>
    </row>
    <row r="68" spans="1:10" ht="12.75">
      <c r="A68" s="91" t="s">
        <v>829</v>
      </c>
      <c r="B68" s="1175" t="s">
        <v>474</v>
      </c>
      <c r="C68" s="1176"/>
      <c r="D68" s="1176"/>
      <c r="E68" s="1177"/>
      <c r="F68" s="167">
        <v>0</v>
      </c>
      <c r="G68" s="167">
        <v>8727</v>
      </c>
      <c r="H68" s="167">
        <v>11260</v>
      </c>
      <c r="I68" s="167">
        <v>11260</v>
      </c>
      <c r="J68" s="92">
        <f t="shared" si="1"/>
        <v>100</v>
      </c>
    </row>
    <row r="69" spans="1:10" ht="12.75">
      <c r="A69" s="91"/>
      <c r="B69" s="1151" t="s">
        <v>69</v>
      </c>
      <c r="C69" s="1190"/>
      <c r="D69" s="1190"/>
      <c r="E69" s="1177"/>
      <c r="F69" s="167">
        <v>0</v>
      </c>
      <c r="G69" s="167">
        <v>2713</v>
      </c>
      <c r="H69" s="167">
        <v>3280</v>
      </c>
      <c r="I69" s="167">
        <v>3280</v>
      </c>
      <c r="J69" s="92">
        <f t="shared" si="1"/>
        <v>100</v>
      </c>
    </row>
    <row r="70" spans="1:10" ht="12.75">
      <c r="A70" s="91" t="s">
        <v>837</v>
      </c>
      <c r="B70" s="1175" t="s">
        <v>475</v>
      </c>
      <c r="C70" s="1176"/>
      <c r="D70" s="1176"/>
      <c r="E70" s="1177"/>
      <c r="F70" s="167">
        <v>0</v>
      </c>
      <c r="G70" s="167">
        <v>143022</v>
      </c>
      <c r="H70" s="167">
        <v>181600</v>
      </c>
      <c r="I70" s="167">
        <v>181600</v>
      </c>
      <c r="J70" s="92">
        <f t="shared" si="1"/>
        <v>100</v>
      </c>
    </row>
    <row r="71" spans="1:10" ht="12.75">
      <c r="A71" s="91" t="s">
        <v>844</v>
      </c>
      <c r="B71" s="1175" t="s">
        <v>793</v>
      </c>
      <c r="C71" s="1176"/>
      <c r="D71" s="1176"/>
      <c r="E71" s="1177"/>
      <c r="F71" s="168">
        <v>0</v>
      </c>
      <c r="G71" s="168">
        <v>0</v>
      </c>
      <c r="H71" s="168">
        <v>3189</v>
      </c>
      <c r="I71" s="168">
        <v>3189</v>
      </c>
      <c r="J71" s="92">
        <f t="shared" si="1"/>
        <v>100</v>
      </c>
    </row>
    <row r="72" spans="1:10" ht="12.75">
      <c r="A72" s="91" t="s">
        <v>846</v>
      </c>
      <c r="B72" s="1175" t="s">
        <v>476</v>
      </c>
      <c r="C72" s="1176"/>
      <c r="D72" s="1176"/>
      <c r="E72" s="1177"/>
      <c r="F72" s="167">
        <v>0</v>
      </c>
      <c r="G72" s="167">
        <v>22839</v>
      </c>
      <c r="H72" s="167">
        <v>23314</v>
      </c>
      <c r="I72" s="167">
        <v>22311</v>
      </c>
      <c r="J72" s="92">
        <f t="shared" si="1"/>
        <v>95.69786394441108</v>
      </c>
    </row>
    <row r="73" spans="1:10" ht="12.75">
      <c r="A73" s="91"/>
      <c r="B73" s="1151" t="s">
        <v>70</v>
      </c>
      <c r="C73" s="1026"/>
      <c r="D73" s="1026"/>
      <c r="E73" s="1027"/>
      <c r="F73" s="167">
        <v>0</v>
      </c>
      <c r="G73" s="167">
        <v>7265</v>
      </c>
      <c r="H73" s="167">
        <v>7265</v>
      </c>
      <c r="I73" s="167">
        <v>6630</v>
      </c>
      <c r="J73" s="92">
        <f t="shared" si="1"/>
        <v>91.25946317962836</v>
      </c>
    </row>
    <row r="74" spans="1:10" ht="12.75">
      <c r="A74" s="91" t="s">
        <v>848</v>
      </c>
      <c r="B74" s="1151" t="s">
        <v>612</v>
      </c>
      <c r="C74" s="1026"/>
      <c r="D74" s="1026"/>
      <c r="E74" s="1027"/>
      <c r="F74" s="167">
        <v>0</v>
      </c>
      <c r="G74" s="167">
        <v>845517</v>
      </c>
      <c r="H74" s="167">
        <f>SUM(H75:H80)</f>
        <v>921943</v>
      </c>
      <c r="I74" s="167">
        <f>SUM(I75:I80)</f>
        <v>922128</v>
      </c>
      <c r="J74" s="92">
        <f aca="true" t="shared" si="2" ref="J74:J80">I74/H74*100</f>
        <v>100.02006631646425</v>
      </c>
    </row>
    <row r="75" spans="1:10" ht="12.75">
      <c r="A75" s="91"/>
      <c r="B75" s="1151" t="s">
        <v>71</v>
      </c>
      <c r="C75" s="1026"/>
      <c r="D75" s="1026"/>
      <c r="E75" s="1027"/>
      <c r="F75" s="167">
        <v>0</v>
      </c>
      <c r="G75" s="167">
        <v>225260</v>
      </c>
      <c r="H75" s="167">
        <v>247551</v>
      </c>
      <c r="I75" s="167">
        <v>247629</v>
      </c>
      <c r="J75" s="92">
        <f t="shared" si="2"/>
        <v>100.03150865882182</v>
      </c>
    </row>
    <row r="76" spans="1:10" ht="12.75">
      <c r="A76" s="91"/>
      <c r="B76" s="1151" t="s">
        <v>72</v>
      </c>
      <c r="C76" s="1026"/>
      <c r="D76" s="1026"/>
      <c r="E76" s="1027"/>
      <c r="F76" s="167">
        <v>0</v>
      </c>
      <c r="G76" s="167">
        <v>14423</v>
      </c>
      <c r="H76" s="167">
        <v>16268</v>
      </c>
      <c r="I76" s="167">
        <v>16268</v>
      </c>
      <c r="J76" s="92">
        <f t="shared" si="2"/>
        <v>100</v>
      </c>
    </row>
    <row r="77" spans="1:10" ht="12.75">
      <c r="A77" s="91"/>
      <c r="B77" s="1151" t="s">
        <v>13</v>
      </c>
      <c r="C77" s="1026"/>
      <c r="D77" s="1026"/>
      <c r="E77" s="1027"/>
      <c r="F77" s="167">
        <v>0</v>
      </c>
      <c r="G77" s="167">
        <v>13820</v>
      </c>
      <c r="H77" s="167">
        <v>1734</v>
      </c>
      <c r="I77" s="167">
        <v>1734</v>
      </c>
      <c r="J77" s="92">
        <f t="shared" si="2"/>
        <v>100</v>
      </c>
    </row>
    <row r="78" spans="1:10" ht="12.75">
      <c r="A78" s="91"/>
      <c r="B78" s="1151" t="s">
        <v>39</v>
      </c>
      <c r="C78" s="1026"/>
      <c r="D78" s="1026"/>
      <c r="E78" s="1027"/>
      <c r="F78" s="167">
        <v>0</v>
      </c>
      <c r="G78" s="167">
        <v>162120</v>
      </c>
      <c r="H78" s="167">
        <v>181594</v>
      </c>
      <c r="I78" s="167">
        <v>182053</v>
      </c>
      <c r="J78" s="92">
        <f t="shared" si="2"/>
        <v>100.25276165512076</v>
      </c>
    </row>
    <row r="79" spans="1:10" ht="12.75">
      <c r="A79" s="91"/>
      <c r="B79" s="1151" t="s">
        <v>794</v>
      </c>
      <c r="C79" s="1026"/>
      <c r="D79" s="1026"/>
      <c r="E79" s="1027"/>
      <c r="F79" s="167">
        <v>0</v>
      </c>
      <c r="G79" s="167">
        <v>129475</v>
      </c>
      <c r="H79" s="167">
        <v>137109</v>
      </c>
      <c r="I79" s="167">
        <v>137108</v>
      </c>
      <c r="J79" s="92">
        <f t="shared" si="2"/>
        <v>99.99927065327586</v>
      </c>
    </row>
    <row r="80" spans="1:10" ht="12.75">
      <c r="A80" s="91"/>
      <c r="B80" s="1151" t="s">
        <v>351</v>
      </c>
      <c r="C80" s="1026"/>
      <c r="D80" s="1026"/>
      <c r="E80" s="1027"/>
      <c r="F80" s="167">
        <v>0</v>
      </c>
      <c r="G80" s="167">
        <v>300419</v>
      </c>
      <c r="H80" s="167">
        <v>337687</v>
      </c>
      <c r="I80" s="167">
        <v>337336</v>
      </c>
      <c r="J80" s="92">
        <f t="shared" si="2"/>
        <v>99.89605759179358</v>
      </c>
    </row>
    <row r="81" spans="1:10" ht="13.5" thickBot="1">
      <c r="A81" s="91"/>
      <c r="B81" s="1178"/>
      <c r="C81" s="1179"/>
      <c r="D81" s="1179"/>
      <c r="E81" s="1180"/>
      <c r="F81" s="167"/>
      <c r="G81" s="167"/>
      <c r="H81" s="167"/>
      <c r="I81" s="167"/>
      <c r="J81" s="92"/>
    </row>
    <row r="82" spans="1:10" ht="13.5" thickBot="1">
      <c r="A82" s="471"/>
      <c r="B82" s="1181" t="s">
        <v>477</v>
      </c>
      <c r="C82" s="1182"/>
      <c r="D82" s="1182"/>
      <c r="E82" s="1183"/>
      <c r="F82" s="468">
        <f>F66+F68+F70+F71+F72+F81</f>
        <v>0</v>
      </c>
      <c r="G82" s="468">
        <f>G66+G68+G70+G71+G72+G74</f>
        <v>1060598</v>
      </c>
      <c r="H82" s="468">
        <f>H66+H68+H70+H71+H72+H74</f>
        <v>1195657</v>
      </c>
      <c r="I82" s="468">
        <f>I66+I68+I70+I71+I72+I74</f>
        <v>1194839</v>
      </c>
      <c r="J82" s="456">
        <f>I82/H82*100</f>
        <v>99.93158573069032</v>
      </c>
    </row>
    <row r="83" spans="1:10" ht="12.75">
      <c r="A83" s="91"/>
      <c r="B83" s="1184"/>
      <c r="C83" s="1185"/>
      <c r="D83" s="1185"/>
      <c r="E83" s="1186"/>
      <c r="F83" s="466"/>
      <c r="G83" s="466"/>
      <c r="H83" s="466"/>
      <c r="I83" s="466"/>
      <c r="J83" s="212"/>
    </row>
    <row r="84" spans="1:10" ht="12.75">
      <c r="A84" s="91" t="s">
        <v>851</v>
      </c>
      <c r="B84" s="1151" t="s">
        <v>311</v>
      </c>
      <c r="C84" s="1152"/>
      <c r="D84" s="1152"/>
      <c r="E84" s="1153"/>
      <c r="F84" s="169">
        <v>0</v>
      </c>
      <c r="G84" s="169">
        <v>0</v>
      </c>
      <c r="H84" s="169">
        <v>8516</v>
      </c>
      <c r="I84" s="169">
        <v>8515</v>
      </c>
      <c r="J84" s="213">
        <f>I84/H84*100</f>
        <v>99.98825739783936</v>
      </c>
    </row>
    <row r="85" spans="1:10" ht="12.75">
      <c r="A85" s="91" t="s">
        <v>856</v>
      </c>
      <c r="B85" s="1151" t="s">
        <v>312</v>
      </c>
      <c r="C85" s="1152"/>
      <c r="D85" s="1152"/>
      <c r="E85" s="1153"/>
      <c r="F85" s="169">
        <v>0</v>
      </c>
      <c r="G85" s="169">
        <v>27000</v>
      </c>
      <c r="H85" s="169">
        <v>14822</v>
      </c>
      <c r="I85" s="169">
        <v>14822</v>
      </c>
      <c r="J85" s="213">
        <f>I85/H85*100</f>
        <v>100</v>
      </c>
    </row>
    <row r="86" spans="1:10" ht="13.5" thickBot="1">
      <c r="A86" s="91" t="s">
        <v>860</v>
      </c>
      <c r="B86" s="1154" t="s">
        <v>313</v>
      </c>
      <c r="C86" s="1155"/>
      <c r="D86" s="1155"/>
      <c r="E86" s="1156"/>
      <c r="F86" s="169">
        <v>0</v>
      </c>
      <c r="G86" s="169">
        <v>0</v>
      </c>
      <c r="H86" s="169">
        <v>669</v>
      </c>
      <c r="I86" s="169">
        <v>397</v>
      </c>
      <c r="J86" s="213">
        <f>I86/H86*100</f>
        <v>59.342301943198805</v>
      </c>
    </row>
    <row r="87" spans="1:10" ht="13.5" thickBot="1">
      <c r="A87" s="471"/>
      <c r="B87" s="1157" t="s">
        <v>478</v>
      </c>
      <c r="C87" s="1158"/>
      <c r="D87" s="1158"/>
      <c r="E87" s="1159"/>
      <c r="F87" s="467">
        <v>0</v>
      </c>
      <c r="G87" s="467">
        <f>SUM(G84:G86)</f>
        <v>27000</v>
      </c>
      <c r="H87" s="467">
        <f>SUM(H84:H86)</f>
        <v>24007</v>
      </c>
      <c r="I87" s="467">
        <f>SUM(I84:I86)</f>
        <v>23734</v>
      </c>
      <c r="J87" s="456">
        <f>I87/H87*100</f>
        <v>98.86283167409505</v>
      </c>
    </row>
    <row r="88" spans="1:10" ht="13.5" thickBot="1">
      <c r="A88" s="91"/>
      <c r="B88" s="1160"/>
      <c r="C88" s="1161"/>
      <c r="D88" s="1161"/>
      <c r="E88" s="1162"/>
      <c r="F88" s="169"/>
      <c r="G88" s="169"/>
      <c r="H88" s="169"/>
      <c r="I88" s="169"/>
      <c r="J88" s="213"/>
    </row>
    <row r="89" spans="1:10" ht="13.5" thickBot="1">
      <c r="A89" s="471" t="s">
        <v>865</v>
      </c>
      <c r="B89" s="1157" t="s">
        <v>479</v>
      </c>
      <c r="C89" s="1158"/>
      <c r="D89" s="1158"/>
      <c r="E89" s="1159"/>
      <c r="F89" s="470">
        <v>0</v>
      </c>
      <c r="G89" s="470">
        <v>1000</v>
      </c>
      <c r="H89" s="470">
        <v>3000</v>
      </c>
      <c r="I89" s="470">
        <v>3000</v>
      </c>
      <c r="J89" s="456">
        <f>I89/H89*100</f>
        <v>100</v>
      </c>
    </row>
    <row r="90" spans="1:10" ht="12.75">
      <c r="A90" s="91"/>
      <c r="B90" s="1172"/>
      <c r="C90" s="1173"/>
      <c r="D90" s="1173"/>
      <c r="E90" s="1174"/>
      <c r="F90" s="169"/>
      <c r="G90" s="169"/>
      <c r="H90" s="169"/>
      <c r="I90" s="169"/>
      <c r="J90" s="213"/>
    </row>
    <row r="91" spans="1:11" ht="12.75">
      <c r="A91" s="91" t="s">
        <v>867</v>
      </c>
      <c r="B91" s="1169" t="s">
        <v>480</v>
      </c>
      <c r="C91" s="1170"/>
      <c r="D91" s="1170"/>
      <c r="E91" s="1171"/>
      <c r="F91" s="465">
        <v>0</v>
      </c>
      <c r="G91" s="465">
        <v>0</v>
      </c>
      <c r="H91" s="465">
        <v>0</v>
      </c>
      <c r="I91" s="465">
        <v>0</v>
      </c>
      <c r="J91" s="469">
        <v>0</v>
      </c>
      <c r="K91" s="98"/>
    </row>
    <row r="92" spans="1:11" ht="12.75">
      <c r="A92" s="91" t="s">
        <v>870</v>
      </c>
      <c r="B92" s="1169" t="s">
        <v>481</v>
      </c>
      <c r="C92" s="1170"/>
      <c r="D92" s="1170"/>
      <c r="E92" s="1171"/>
      <c r="F92" s="465">
        <v>0</v>
      </c>
      <c r="G92" s="465">
        <v>12217</v>
      </c>
      <c r="H92" s="465">
        <v>0</v>
      </c>
      <c r="I92" s="465">
        <v>0</v>
      </c>
      <c r="J92" s="469">
        <v>0</v>
      </c>
      <c r="K92" s="98"/>
    </row>
    <row r="93" spans="1:11" ht="12.75">
      <c r="A93" s="91"/>
      <c r="B93" s="1169"/>
      <c r="C93" s="1170"/>
      <c r="D93" s="1170"/>
      <c r="E93" s="1171"/>
      <c r="F93" s="465"/>
      <c r="G93" s="465"/>
      <c r="H93" s="465"/>
      <c r="I93" s="465"/>
      <c r="J93" s="469"/>
      <c r="K93" s="98"/>
    </row>
    <row r="94" spans="1:11" ht="12.75">
      <c r="A94" s="91"/>
      <c r="B94" s="1169" t="s">
        <v>471</v>
      </c>
      <c r="C94" s="1170"/>
      <c r="D94" s="1170"/>
      <c r="E94" s="1171"/>
      <c r="F94" s="465">
        <v>0</v>
      </c>
      <c r="G94" s="465">
        <f>G95+G96</f>
        <v>103918</v>
      </c>
      <c r="H94" s="465">
        <f>H95+H96</f>
        <v>90400</v>
      </c>
      <c r="I94" s="465">
        <f>I95+I96</f>
        <v>75516</v>
      </c>
      <c r="J94" s="553">
        <f>I94/H94*100</f>
        <v>83.5353982300885</v>
      </c>
      <c r="K94" s="98"/>
    </row>
    <row r="95" spans="1:11" ht="12.75">
      <c r="A95" s="91" t="s">
        <v>856</v>
      </c>
      <c r="B95" s="1151" t="s">
        <v>464</v>
      </c>
      <c r="C95" s="1152"/>
      <c r="D95" s="1152"/>
      <c r="E95" s="1153"/>
      <c r="F95" s="169">
        <v>0</v>
      </c>
      <c r="G95" s="169">
        <v>47564</v>
      </c>
      <c r="H95" s="169">
        <v>34046</v>
      </c>
      <c r="I95" s="169">
        <v>20000</v>
      </c>
      <c r="J95" s="213">
        <f>I95/H95*100</f>
        <v>58.74405216471832</v>
      </c>
      <c r="K95" s="98"/>
    </row>
    <row r="96" spans="1:11" ht="12.75">
      <c r="A96" s="91" t="s">
        <v>860</v>
      </c>
      <c r="B96" s="1151" t="s">
        <v>465</v>
      </c>
      <c r="C96" s="1152"/>
      <c r="D96" s="1152"/>
      <c r="E96" s="1153"/>
      <c r="F96" s="169">
        <v>0</v>
      </c>
      <c r="G96" s="169">
        <v>56354</v>
      </c>
      <c r="H96" s="169">
        <v>56354</v>
      </c>
      <c r="I96" s="169">
        <v>55516</v>
      </c>
      <c r="J96" s="213">
        <f>I96/H96*100</f>
        <v>98.51297157255918</v>
      </c>
      <c r="K96" s="98"/>
    </row>
    <row r="97" spans="1:11" ht="12.75">
      <c r="A97" s="91"/>
      <c r="B97" s="1151"/>
      <c r="C97" s="1152"/>
      <c r="D97" s="1152"/>
      <c r="E97" s="1153"/>
      <c r="F97" s="169"/>
      <c r="G97" s="169"/>
      <c r="H97" s="169"/>
      <c r="I97" s="169"/>
      <c r="J97" s="213"/>
      <c r="K97" s="98"/>
    </row>
    <row r="98" spans="1:11" ht="12.75">
      <c r="A98" s="91" t="s">
        <v>865</v>
      </c>
      <c r="B98" s="1169" t="s">
        <v>482</v>
      </c>
      <c r="C98" s="1170"/>
      <c r="D98" s="1170"/>
      <c r="E98" s="1171"/>
      <c r="F98" s="465">
        <v>0</v>
      </c>
      <c r="G98" s="465">
        <v>0</v>
      </c>
      <c r="H98" s="465">
        <v>0</v>
      </c>
      <c r="I98" s="465">
        <v>9953</v>
      </c>
      <c r="J98" s="469">
        <v>0</v>
      </c>
      <c r="K98" s="98"/>
    </row>
    <row r="99" spans="1:11" ht="12.75">
      <c r="A99" s="91"/>
      <c r="B99" s="473"/>
      <c r="C99" s="472"/>
      <c r="D99" s="472"/>
      <c r="E99" s="474"/>
      <c r="F99" s="169"/>
      <c r="G99" s="169"/>
      <c r="H99" s="169"/>
      <c r="I99" s="169"/>
      <c r="J99" s="213"/>
      <c r="K99" s="98"/>
    </row>
    <row r="100" spans="1:10" ht="12.75">
      <c r="A100" s="91"/>
      <c r="B100" s="1163" t="s">
        <v>483</v>
      </c>
      <c r="C100" s="1164"/>
      <c r="D100" s="1164"/>
      <c r="E100" s="1165"/>
      <c r="F100" s="224">
        <v>0</v>
      </c>
      <c r="G100" s="224">
        <f>G82+G87+G89+G91+G92+G94+G98</f>
        <v>1204733</v>
      </c>
      <c r="H100" s="224">
        <f>H82+H87+H89+H91+H92+H94+H98</f>
        <v>1313064</v>
      </c>
      <c r="I100" s="224">
        <f>I82+I87+I89+I91+I92+I94+I98</f>
        <v>1307042</v>
      </c>
      <c r="J100" s="174">
        <f>I100/H100*100</f>
        <v>99.54137802879373</v>
      </c>
    </row>
    <row r="101" spans="1:10" ht="13.5" thickBot="1">
      <c r="A101" s="475" t="s">
        <v>856</v>
      </c>
      <c r="B101" s="1166" t="s">
        <v>614</v>
      </c>
      <c r="C101" s="1167"/>
      <c r="D101" s="1167"/>
      <c r="E101" s="1168"/>
      <c r="F101" s="214">
        <v>0</v>
      </c>
      <c r="G101" s="214">
        <v>13</v>
      </c>
      <c r="H101" s="214">
        <v>16</v>
      </c>
      <c r="I101" s="214">
        <v>16</v>
      </c>
      <c r="J101" s="215">
        <f>I101/H101*100</f>
        <v>100</v>
      </c>
    </row>
    <row r="102" spans="1:10" ht="13.5" thickTop="1">
      <c r="A102" s="165"/>
      <c r="B102" s="139"/>
      <c r="C102" s="139"/>
      <c r="D102" s="139"/>
      <c r="E102" s="139"/>
      <c r="F102" s="140"/>
      <c r="G102" s="140"/>
      <c r="H102" s="140"/>
      <c r="I102" s="140"/>
      <c r="J102" s="141"/>
    </row>
    <row r="103" spans="1:10" ht="12.75">
      <c r="A103" s="166"/>
      <c r="B103" s="139"/>
      <c r="C103" s="139"/>
      <c r="D103" s="139"/>
      <c r="E103" s="139"/>
      <c r="F103" s="140"/>
      <c r="G103" s="140"/>
      <c r="H103" s="140"/>
      <c r="I103" s="140"/>
      <c r="J103" s="138"/>
    </row>
    <row r="104" spans="1:10" ht="12.75">
      <c r="A104" s="166"/>
      <c r="B104" s="139"/>
      <c r="C104" s="139"/>
      <c r="D104" s="139"/>
      <c r="E104" s="139"/>
      <c r="F104" s="140"/>
      <c r="G104" s="140"/>
      <c r="H104" s="140"/>
      <c r="I104" s="140"/>
      <c r="J104" s="138"/>
    </row>
    <row r="105" spans="1:10" ht="12.75">
      <c r="A105" s="166"/>
      <c r="B105" s="139"/>
      <c r="C105" s="139"/>
      <c r="D105" s="139"/>
      <c r="E105" s="139"/>
      <c r="F105" s="140"/>
      <c r="G105" s="140"/>
      <c r="H105" s="140"/>
      <c r="I105" s="140"/>
      <c r="J105" s="138"/>
    </row>
    <row r="106" spans="1:10" ht="12.75">
      <c r="A106" s="166"/>
      <c r="B106" s="139"/>
      <c r="C106" s="139"/>
      <c r="D106" s="139"/>
      <c r="E106" s="139"/>
      <c r="F106" s="140"/>
      <c r="G106" s="140"/>
      <c r="H106" s="140"/>
      <c r="I106" s="140"/>
      <c r="J106" s="138"/>
    </row>
    <row r="107" spans="1:10" ht="12.75">
      <c r="A107" s="166"/>
      <c r="B107" s="139"/>
      <c r="C107" s="139"/>
      <c r="D107" s="139"/>
      <c r="E107" s="139"/>
      <c r="F107" s="140"/>
      <c r="G107" s="140"/>
      <c r="H107" s="140"/>
      <c r="I107" s="140"/>
      <c r="J107" s="138"/>
    </row>
    <row r="108" spans="1:10" ht="12.75">
      <c r="A108" s="166"/>
      <c r="B108" s="139"/>
      <c r="C108" s="139"/>
      <c r="D108" s="139"/>
      <c r="E108" s="139"/>
      <c r="F108" s="140"/>
      <c r="G108" s="140"/>
      <c r="H108" s="140"/>
      <c r="I108" s="140"/>
      <c r="J108" s="138"/>
    </row>
    <row r="109" spans="1:10" ht="12.75">
      <c r="A109" s="166"/>
      <c r="B109" s="139"/>
      <c r="C109" s="139"/>
      <c r="D109" s="139"/>
      <c r="E109" s="139"/>
      <c r="F109" s="140"/>
      <c r="G109" s="140"/>
      <c r="H109" s="140"/>
      <c r="I109" s="140"/>
      <c r="J109" s="138"/>
    </row>
    <row r="110" spans="1:10" ht="12.75">
      <c r="A110" s="166"/>
      <c r="B110" s="139"/>
      <c r="C110" s="139"/>
      <c r="D110" s="139"/>
      <c r="E110" s="139"/>
      <c r="F110" s="140"/>
      <c r="G110" s="140"/>
      <c r="H110" s="140"/>
      <c r="I110" s="140"/>
      <c r="J110" s="138"/>
    </row>
    <row r="111" spans="1:10" ht="12.75">
      <c r="A111" s="166"/>
      <c r="B111" s="139"/>
      <c r="C111" s="139"/>
      <c r="D111" s="139"/>
      <c r="E111" s="139"/>
      <c r="F111" s="140"/>
      <c r="G111" s="140"/>
      <c r="H111" s="140"/>
      <c r="I111" s="140"/>
      <c r="J111" s="138"/>
    </row>
    <row r="112" spans="1:10" ht="12.75">
      <c r="A112" s="166"/>
      <c r="B112" s="139"/>
      <c r="C112" s="139"/>
      <c r="D112" s="139"/>
      <c r="E112" s="139"/>
      <c r="F112" s="140"/>
      <c r="G112" s="140"/>
      <c r="H112" s="140"/>
      <c r="I112" s="140"/>
      <c r="J112" s="138"/>
    </row>
    <row r="113" spans="1:10" ht="12.75">
      <c r="A113" s="166"/>
      <c r="B113" s="139"/>
      <c r="C113" s="139"/>
      <c r="D113" s="139"/>
      <c r="E113" s="139"/>
      <c r="F113" s="140"/>
      <c r="G113" s="140"/>
      <c r="H113" s="140"/>
      <c r="I113" s="140"/>
      <c r="J113" s="138"/>
    </row>
    <row r="114" spans="1:10" ht="12.75">
      <c r="A114" s="166"/>
      <c r="B114" s="139"/>
      <c r="C114" s="139"/>
      <c r="D114" s="139"/>
      <c r="E114" s="139"/>
      <c r="F114" s="140"/>
      <c r="G114" s="140"/>
      <c r="H114" s="140"/>
      <c r="I114" s="140"/>
      <c r="J114" s="138"/>
    </row>
    <row r="115" spans="1:10" ht="12.75">
      <c r="A115" s="166"/>
      <c r="B115" s="139"/>
      <c r="C115" s="139"/>
      <c r="D115" s="139"/>
      <c r="E115" s="139"/>
      <c r="F115" s="140"/>
      <c r="G115" s="140"/>
      <c r="H115" s="140"/>
      <c r="I115" s="140"/>
      <c r="J115" s="138"/>
    </row>
    <row r="116" spans="1:10" ht="12.75">
      <c r="A116" s="166"/>
      <c r="B116" s="139"/>
      <c r="C116" s="139"/>
      <c r="D116" s="139"/>
      <c r="E116" s="139"/>
      <c r="F116" s="140"/>
      <c r="G116" s="140"/>
      <c r="H116" s="140"/>
      <c r="I116" s="140"/>
      <c r="J116" s="138"/>
    </row>
    <row r="117" spans="1:10" ht="12.75">
      <c r="A117" s="166"/>
      <c r="B117" s="139"/>
      <c r="C117" s="139"/>
      <c r="D117" s="139"/>
      <c r="E117" s="139"/>
      <c r="F117" s="140"/>
      <c r="G117" s="140"/>
      <c r="H117" s="140"/>
      <c r="I117" s="140"/>
      <c r="J117" s="138"/>
    </row>
    <row r="118" spans="1:10" ht="12.75">
      <c r="A118" s="166"/>
      <c r="B118" s="139"/>
      <c r="C118" s="139"/>
      <c r="D118" s="139"/>
      <c r="E118" s="139"/>
      <c r="F118" s="140"/>
      <c r="G118" s="140"/>
      <c r="H118" s="140"/>
      <c r="I118" s="140"/>
      <c r="J118" s="138"/>
    </row>
    <row r="119" spans="1:10" ht="12.75">
      <c r="A119" s="166"/>
      <c r="B119" s="139"/>
      <c r="C119" s="139"/>
      <c r="D119" s="139"/>
      <c r="E119" s="139"/>
      <c r="F119" s="140"/>
      <c r="G119" s="140"/>
      <c r="H119" s="140"/>
      <c r="I119" s="140"/>
      <c r="J119" s="138"/>
    </row>
    <row r="120" spans="1:10" ht="12.75">
      <c r="A120" s="166"/>
      <c r="B120" s="139"/>
      <c r="C120" s="139"/>
      <c r="D120" s="139"/>
      <c r="E120" s="139"/>
      <c r="F120" s="140"/>
      <c r="G120" s="140"/>
      <c r="H120" s="140"/>
      <c r="I120" s="140"/>
      <c r="J120" s="138"/>
    </row>
    <row r="121" spans="1:10" ht="12.75">
      <c r="A121" s="166"/>
      <c r="B121" s="139"/>
      <c r="C121" s="139"/>
      <c r="D121" s="139"/>
      <c r="E121" s="139"/>
      <c r="F121" s="140"/>
      <c r="G121" s="140"/>
      <c r="H121" s="140"/>
      <c r="I121" s="140"/>
      <c r="J121" s="138"/>
    </row>
    <row r="122" spans="1:10" ht="12.75">
      <c r="A122" s="166"/>
      <c r="B122" s="139"/>
      <c r="C122" s="139"/>
      <c r="D122" s="139"/>
      <c r="E122" s="139"/>
      <c r="F122" s="140"/>
      <c r="G122" s="140"/>
      <c r="H122" s="140"/>
      <c r="I122" s="140"/>
      <c r="J122" s="138"/>
    </row>
  </sheetData>
  <sheetProtection/>
  <mergeCells count="108">
    <mergeCell ref="F6:J6"/>
    <mergeCell ref="A7:A8"/>
    <mergeCell ref="B7:E8"/>
    <mergeCell ref="G7:G8"/>
    <mergeCell ref="H7:H8"/>
    <mergeCell ref="I7:I8"/>
    <mergeCell ref="J7:J8"/>
    <mergeCell ref="F1:J1"/>
    <mergeCell ref="A3:J3"/>
    <mergeCell ref="A4:J4"/>
    <mergeCell ref="A5:J5"/>
    <mergeCell ref="F7:F8"/>
    <mergeCell ref="B12:E12"/>
    <mergeCell ref="B13:E13"/>
    <mergeCell ref="B14:E14"/>
    <mergeCell ref="B9:E9"/>
    <mergeCell ref="B10:E10"/>
    <mergeCell ref="B11:E11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F49:F50"/>
    <mergeCell ref="B50:E50"/>
    <mergeCell ref="G49:G50"/>
    <mergeCell ref="H49:H50"/>
    <mergeCell ref="I49:I50"/>
    <mergeCell ref="J49:J50"/>
    <mergeCell ref="B51:E51"/>
    <mergeCell ref="B52:E52"/>
    <mergeCell ref="B53:E53"/>
    <mergeCell ref="B54:E54"/>
    <mergeCell ref="B55:E55"/>
    <mergeCell ref="B56:E56"/>
    <mergeCell ref="F61:J61"/>
    <mergeCell ref="A64:A65"/>
    <mergeCell ref="B64:E65"/>
    <mergeCell ref="F64:F65"/>
    <mergeCell ref="G64:G65"/>
    <mergeCell ref="H64:H65"/>
    <mergeCell ref="I64:I65"/>
    <mergeCell ref="J64:J65"/>
    <mergeCell ref="B73:E73"/>
    <mergeCell ref="B74:E74"/>
    <mergeCell ref="B66:E66"/>
    <mergeCell ref="B67:E67"/>
    <mergeCell ref="B68:E68"/>
    <mergeCell ref="B69:E69"/>
    <mergeCell ref="B70:E70"/>
    <mergeCell ref="B89:E89"/>
    <mergeCell ref="B90:E90"/>
    <mergeCell ref="B71:E71"/>
    <mergeCell ref="B72:E72"/>
    <mergeCell ref="B81:E81"/>
    <mergeCell ref="B82:E82"/>
    <mergeCell ref="B83:E83"/>
    <mergeCell ref="B84:E84"/>
    <mergeCell ref="B79:E79"/>
    <mergeCell ref="B80:E80"/>
    <mergeCell ref="B100:E100"/>
    <mergeCell ref="B101:E101"/>
    <mergeCell ref="B91:E91"/>
    <mergeCell ref="B92:E92"/>
    <mergeCell ref="B93:E93"/>
    <mergeCell ref="B94:E94"/>
    <mergeCell ref="B95:E95"/>
    <mergeCell ref="B96:E96"/>
    <mergeCell ref="B97:E97"/>
    <mergeCell ref="B98:E98"/>
    <mergeCell ref="B75:E75"/>
    <mergeCell ref="B76:E76"/>
    <mergeCell ref="B77:E77"/>
    <mergeCell ref="B78:E78"/>
    <mergeCell ref="B85:E85"/>
    <mergeCell ref="B86:E86"/>
    <mergeCell ref="B87:E87"/>
    <mergeCell ref="B88:E88"/>
  </mergeCells>
  <printOptions/>
  <pageMargins left="0.75" right="0.75" top="1" bottom="1" header="0.5" footer="0.5"/>
  <pageSetup firstPageNumber="26" useFirstPageNumber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678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75390625" style="80" customWidth="1"/>
    <col min="2" max="3" width="9.125" style="80" customWidth="1"/>
    <col min="4" max="4" width="12.875" style="80" customWidth="1"/>
    <col min="5" max="5" width="6.25390625" style="80" customWidth="1"/>
    <col min="6" max="6" width="11.875" style="80" customWidth="1"/>
    <col min="7" max="9" width="11.75390625" style="80" customWidth="1"/>
    <col min="10" max="10" width="8.375" style="80" customWidth="1"/>
    <col min="11" max="16384" width="9.125" style="80" customWidth="1"/>
  </cols>
  <sheetData>
    <row r="1" spans="6:11" ht="15">
      <c r="F1" s="81"/>
      <c r="G1" s="81"/>
      <c r="H1" s="81"/>
      <c r="I1" s="230"/>
      <c r="J1" s="230" t="s">
        <v>77</v>
      </c>
      <c r="K1" s="82"/>
    </row>
    <row r="2" spans="1:11" ht="12.75">
      <c r="A2" s="1105" t="s">
        <v>206</v>
      </c>
      <c r="B2" s="1105"/>
      <c r="C2" s="1105"/>
      <c r="D2" s="1105"/>
      <c r="E2" s="1105"/>
      <c r="F2" s="1105"/>
      <c r="G2" s="1105"/>
      <c r="H2" s="1105"/>
      <c r="I2" s="1105"/>
      <c r="J2" s="1105"/>
      <c r="K2" s="83"/>
    </row>
    <row r="3" spans="1:11" ht="16.5" customHeight="1">
      <c r="A3" s="1252" t="s">
        <v>484</v>
      </c>
      <c r="B3" s="1252"/>
      <c r="C3" s="1252"/>
      <c r="D3" s="1252"/>
      <c r="E3" s="1252"/>
      <c r="F3" s="1252"/>
      <c r="G3" s="1252"/>
      <c r="H3" s="1252"/>
      <c r="I3" s="1252"/>
      <c r="J3" s="1252"/>
      <c r="K3" s="83"/>
    </row>
    <row r="4" spans="1:11" ht="12.75">
      <c r="A4" s="1252" t="s">
        <v>65</v>
      </c>
      <c r="B4" s="1286"/>
      <c r="C4" s="1286"/>
      <c r="D4" s="1286"/>
      <c r="E4" s="1286"/>
      <c r="F4" s="1286"/>
      <c r="G4" s="1286"/>
      <c r="H4" s="1286"/>
      <c r="I4" s="1286"/>
      <c r="J4" s="1286"/>
      <c r="K4" s="83"/>
    </row>
    <row r="5" spans="6:10" ht="13.5" thickBot="1">
      <c r="F5" s="1285" t="s">
        <v>822</v>
      </c>
      <c r="G5" s="1285"/>
      <c r="H5" s="1285"/>
      <c r="I5" s="1285"/>
      <c r="J5" s="1285"/>
    </row>
    <row r="6" spans="1:11" ht="13.5" customHeight="1" thickTop="1">
      <c r="A6" s="1289" t="s">
        <v>823</v>
      </c>
      <c r="B6" s="1287" t="s">
        <v>824</v>
      </c>
      <c r="C6" s="1287"/>
      <c r="D6" s="1287"/>
      <c r="E6" s="1287"/>
      <c r="F6" s="1206" t="s">
        <v>532</v>
      </c>
      <c r="G6" s="1206" t="s">
        <v>21</v>
      </c>
      <c r="H6" s="1206" t="s">
        <v>22</v>
      </c>
      <c r="I6" s="1206" t="s">
        <v>23</v>
      </c>
      <c r="J6" s="1029" t="s">
        <v>611</v>
      </c>
      <c r="K6" s="98"/>
    </row>
    <row r="7" spans="1:11" ht="24" customHeight="1">
      <c r="A7" s="1290"/>
      <c r="B7" s="1288"/>
      <c r="C7" s="1288"/>
      <c r="D7" s="1288"/>
      <c r="E7" s="1288"/>
      <c r="F7" s="1207"/>
      <c r="G7" s="1031"/>
      <c r="H7" s="1031"/>
      <c r="I7" s="1031"/>
      <c r="J7" s="1030"/>
      <c r="K7" s="98"/>
    </row>
    <row r="8" spans="1:11" ht="29.25" customHeight="1">
      <c r="A8" s="84"/>
      <c r="B8" s="1248" t="s">
        <v>494</v>
      </c>
      <c r="C8" s="1249"/>
      <c r="D8" s="1249"/>
      <c r="E8" s="1250"/>
      <c r="F8" s="85"/>
      <c r="G8" s="135"/>
      <c r="H8" s="135"/>
      <c r="I8" s="135"/>
      <c r="J8" s="86"/>
      <c r="K8" s="98"/>
    </row>
    <row r="9" spans="1:11" ht="19.5" customHeight="1">
      <c r="A9" s="84"/>
      <c r="B9" s="1248" t="s">
        <v>66</v>
      </c>
      <c r="C9" s="1293"/>
      <c r="D9" s="1293"/>
      <c r="E9" s="1294"/>
      <c r="F9" s="85"/>
      <c r="G9" s="135"/>
      <c r="H9" s="135"/>
      <c r="I9" s="135"/>
      <c r="J9" s="86"/>
      <c r="K9" s="98"/>
    </row>
    <row r="10" spans="1:11" ht="16.5" customHeight="1">
      <c r="A10" s="87"/>
      <c r="B10" s="1265" t="s">
        <v>825</v>
      </c>
      <c r="C10" s="1265"/>
      <c r="D10" s="1265"/>
      <c r="E10" s="1265"/>
      <c r="F10" s="88"/>
      <c r="G10" s="136"/>
      <c r="H10" s="136"/>
      <c r="I10" s="136"/>
      <c r="J10" s="89"/>
      <c r="K10" s="98"/>
    </row>
    <row r="11" spans="1:11" ht="16.5" customHeight="1">
      <c r="A11" s="143" t="s">
        <v>889</v>
      </c>
      <c r="B11" s="1265" t="s">
        <v>826</v>
      </c>
      <c r="C11" s="1265"/>
      <c r="D11" s="1265"/>
      <c r="E11" s="1265"/>
      <c r="F11" s="172">
        <f>F12+F14+F13</f>
        <v>458435</v>
      </c>
      <c r="G11" s="172">
        <f>G12+G13</f>
        <v>6350</v>
      </c>
      <c r="H11" s="172">
        <f>H12+H14+H13</f>
        <v>8997</v>
      </c>
      <c r="I11" s="172">
        <f>I12+I14+I13</f>
        <v>8997</v>
      </c>
      <c r="J11" s="161">
        <f>I11/H11*100</f>
        <v>100</v>
      </c>
      <c r="K11" s="98"/>
    </row>
    <row r="12" spans="1:11" ht="12.75" customHeight="1">
      <c r="A12" s="90" t="s">
        <v>827</v>
      </c>
      <c r="B12" s="1275" t="s">
        <v>828</v>
      </c>
      <c r="C12" s="1275"/>
      <c r="D12" s="1275"/>
      <c r="E12" s="1275"/>
      <c r="F12" s="544">
        <v>72579</v>
      </c>
      <c r="G12" s="544">
        <v>0</v>
      </c>
      <c r="H12" s="544">
        <v>1899</v>
      </c>
      <c r="I12" s="544">
        <v>1899</v>
      </c>
      <c r="J12" s="457">
        <f>I12/H12*100</f>
        <v>100</v>
      </c>
      <c r="K12" s="98"/>
    </row>
    <row r="13" spans="1:11" ht="12.75" customHeight="1">
      <c r="A13" s="91" t="s">
        <v>829</v>
      </c>
      <c r="B13" s="1245" t="s">
        <v>257</v>
      </c>
      <c r="C13" s="1246"/>
      <c r="D13" s="1246"/>
      <c r="E13" s="1247"/>
      <c r="F13" s="476">
        <v>6396</v>
      </c>
      <c r="G13" s="476">
        <v>6350</v>
      </c>
      <c r="H13" s="476">
        <v>7098</v>
      </c>
      <c r="I13" s="476">
        <v>7098</v>
      </c>
      <c r="J13" s="174">
        <f>I13/H13*100</f>
        <v>100</v>
      </c>
      <c r="K13" s="98"/>
    </row>
    <row r="14" spans="1:11" ht="12.75" customHeight="1">
      <c r="A14" s="91" t="s">
        <v>837</v>
      </c>
      <c r="B14" s="1263" t="s">
        <v>830</v>
      </c>
      <c r="C14" s="1263"/>
      <c r="D14" s="1263"/>
      <c r="E14" s="1263"/>
      <c r="F14" s="146">
        <v>379460</v>
      </c>
      <c r="G14" s="146">
        <v>0</v>
      </c>
      <c r="H14" s="146">
        <v>0</v>
      </c>
      <c r="I14" s="146">
        <v>0</v>
      </c>
      <c r="J14" s="163">
        <v>0</v>
      </c>
      <c r="K14" s="98"/>
    </row>
    <row r="15" spans="1:11" ht="12.75">
      <c r="A15" s="93" t="s">
        <v>258</v>
      </c>
      <c r="B15" s="1263" t="s">
        <v>831</v>
      </c>
      <c r="C15" s="1263"/>
      <c r="D15" s="1263"/>
      <c r="E15" s="1263"/>
      <c r="F15" s="147">
        <v>0</v>
      </c>
      <c r="G15" s="147">
        <v>0</v>
      </c>
      <c r="H15" s="147">
        <v>0</v>
      </c>
      <c r="I15" s="147">
        <v>0</v>
      </c>
      <c r="J15" s="159">
        <v>0</v>
      </c>
      <c r="K15" s="98"/>
    </row>
    <row r="16" spans="1:11" ht="12.75">
      <c r="A16" s="93" t="s">
        <v>259</v>
      </c>
      <c r="B16" s="1263" t="s">
        <v>832</v>
      </c>
      <c r="C16" s="1263"/>
      <c r="D16" s="1263"/>
      <c r="E16" s="1263"/>
      <c r="F16" s="147">
        <v>71898</v>
      </c>
      <c r="G16" s="147">
        <v>0</v>
      </c>
      <c r="H16" s="147">
        <v>0</v>
      </c>
      <c r="I16" s="147">
        <v>0</v>
      </c>
      <c r="J16" s="159">
        <v>0</v>
      </c>
      <c r="K16" s="98"/>
    </row>
    <row r="17" spans="1:11" ht="12.75" customHeight="1">
      <c r="A17" s="93" t="s">
        <v>260</v>
      </c>
      <c r="B17" s="1263" t="s">
        <v>833</v>
      </c>
      <c r="C17" s="1263"/>
      <c r="D17" s="1263"/>
      <c r="E17" s="1263"/>
      <c r="F17" s="147">
        <v>302913</v>
      </c>
      <c r="G17" s="147">
        <v>0</v>
      </c>
      <c r="H17" s="147">
        <v>0</v>
      </c>
      <c r="I17" s="147">
        <v>0</v>
      </c>
      <c r="J17" s="159">
        <v>0</v>
      </c>
      <c r="K17" s="98"/>
    </row>
    <row r="18" spans="1:11" ht="12.75">
      <c r="A18" s="94" t="s">
        <v>405</v>
      </c>
      <c r="B18" s="1292" t="s">
        <v>834</v>
      </c>
      <c r="C18" s="1292"/>
      <c r="D18" s="1292"/>
      <c r="E18" s="1292"/>
      <c r="F18" s="148">
        <v>4649</v>
      </c>
      <c r="G18" s="148">
        <v>0</v>
      </c>
      <c r="H18" s="148">
        <v>0</v>
      </c>
      <c r="I18" s="148">
        <v>0</v>
      </c>
      <c r="J18" s="159">
        <v>0</v>
      </c>
      <c r="K18" s="98"/>
    </row>
    <row r="19" spans="1:11" ht="12.75">
      <c r="A19" s="95" t="s">
        <v>361</v>
      </c>
      <c r="B19" s="1211" t="s">
        <v>836</v>
      </c>
      <c r="C19" s="1212"/>
      <c r="D19" s="1212"/>
      <c r="E19" s="1213"/>
      <c r="F19" s="149">
        <f>F20</f>
        <v>691191</v>
      </c>
      <c r="G19" s="149">
        <f>G20</f>
        <v>0</v>
      </c>
      <c r="H19" s="149">
        <f>H20</f>
        <v>0</v>
      </c>
      <c r="I19" s="149">
        <f>I20</f>
        <v>0</v>
      </c>
      <c r="J19" s="161">
        <v>0</v>
      </c>
      <c r="K19" s="98"/>
    </row>
    <row r="20" spans="1:11" ht="12.75" customHeight="1">
      <c r="A20" s="96" t="s">
        <v>844</v>
      </c>
      <c r="B20" s="1275" t="s">
        <v>838</v>
      </c>
      <c r="C20" s="1275"/>
      <c r="D20" s="1275"/>
      <c r="E20" s="1275"/>
      <c r="F20" s="144">
        <f>SUM(F21:F27)</f>
        <v>691191</v>
      </c>
      <c r="G20" s="144">
        <f>SUM(G21:G26)</f>
        <v>0</v>
      </c>
      <c r="H20" s="144">
        <f>SUM(H21:H27)</f>
        <v>0</v>
      </c>
      <c r="I20" s="144">
        <f>SUM(I21:I27)</f>
        <v>0</v>
      </c>
      <c r="J20" s="162">
        <v>0</v>
      </c>
      <c r="K20" s="98"/>
    </row>
    <row r="21" spans="1:11" ht="12.75">
      <c r="A21" s="93" t="s">
        <v>261</v>
      </c>
      <c r="B21" s="1263" t="s">
        <v>839</v>
      </c>
      <c r="C21" s="1263"/>
      <c r="D21" s="1263"/>
      <c r="E21" s="1263"/>
      <c r="F21" s="147">
        <v>512698</v>
      </c>
      <c r="G21" s="147">
        <v>0</v>
      </c>
      <c r="H21" s="147">
        <v>0</v>
      </c>
      <c r="I21" s="147">
        <v>0</v>
      </c>
      <c r="J21" s="159">
        <v>0</v>
      </c>
      <c r="K21" s="98"/>
    </row>
    <row r="22" spans="1:11" ht="12.75">
      <c r="A22" s="93" t="s">
        <v>262</v>
      </c>
      <c r="B22" s="1263" t="s">
        <v>840</v>
      </c>
      <c r="C22" s="1263"/>
      <c r="D22" s="1263"/>
      <c r="E22" s="1263"/>
      <c r="F22" s="147">
        <v>17979</v>
      </c>
      <c r="G22" s="147">
        <v>0</v>
      </c>
      <c r="H22" s="147">
        <v>0</v>
      </c>
      <c r="I22" s="147">
        <v>0</v>
      </c>
      <c r="J22" s="159">
        <v>0</v>
      </c>
      <c r="K22" s="98"/>
    </row>
    <row r="23" spans="1:11" ht="12.75">
      <c r="A23" s="93" t="s">
        <v>263</v>
      </c>
      <c r="B23" s="1263" t="s">
        <v>913</v>
      </c>
      <c r="C23" s="1263"/>
      <c r="D23" s="1263"/>
      <c r="E23" s="1263"/>
      <c r="F23" s="147">
        <v>15840</v>
      </c>
      <c r="G23" s="147">
        <v>0</v>
      </c>
      <c r="H23" s="147">
        <v>0</v>
      </c>
      <c r="I23" s="147">
        <v>0</v>
      </c>
      <c r="J23" s="159">
        <v>0</v>
      </c>
      <c r="K23" s="98"/>
    </row>
    <row r="24" spans="1:11" ht="12.75">
      <c r="A24" s="97" t="s">
        <v>264</v>
      </c>
      <c r="B24" s="1151" t="s">
        <v>841</v>
      </c>
      <c r="C24" s="1272"/>
      <c r="D24" s="1272"/>
      <c r="E24" s="1273"/>
      <c r="F24" s="150">
        <v>0</v>
      </c>
      <c r="G24" s="150">
        <v>0</v>
      </c>
      <c r="H24" s="150"/>
      <c r="I24" s="150">
        <v>0</v>
      </c>
      <c r="J24" s="159">
        <v>0</v>
      </c>
      <c r="K24" s="98"/>
    </row>
    <row r="25" spans="1:11" ht="12.75">
      <c r="A25" s="93" t="s">
        <v>265</v>
      </c>
      <c r="B25" s="1151" t="s">
        <v>842</v>
      </c>
      <c r="C25" s="1272"/>
      <c r="D25" s="1272"/>
      <c r="E25" s="1273"/>
      <c r="F25" s="152">
        <v>99121</v>
      </c>
      <c r="G25" s="152">
        <v>0</v>
      </c>
      <c r="H25" s="152">
        <v>0</v>
      </c>
      <c r="I25" s="152">
        <v>0</v>
      </c>
      <c r="J25" s="159">
        <v>0</v>
      </c>
      <c r="K25" s="98"/>
    </row>
    <row r="26" spans="1:11" ht="12.75">
      <c r="A26" s="93" t="s">
        <v>266</v>
      </c>
      <c r="B26" s="1151" t="s">
        <v>910</v>
      </c>
      <c r="C26" s="1035"/>
      <c r="D26" s="1035"/>
      <c r="E26" s="1027"/>
      <c r="F26" s="152">
        <v>1610</v>
      </c>
      <c r="G26" s="152">
        <v>0</v>
      </c>
      <c r="H26" s="152">
        <v>0</v>
      </c>
      <c r="I26" s="152">
        <v>0</v>
      </c>
      <c r="J26" s="159">
        <v>0</v>
      </c>
      <c r="K26" s="98"/>
    </row>
    <row r="27" spans="1:11" ht="12.75">
      <c r="A27" s="93" t="s">
        <v>267</v>
      </c>
      <c r="B27" s="1217" t="s">
        <v>447</v>
      </c>
      <c r="C27" s="1069"/>
      <c r="D27" s="1069"/>
      <c r="E27" s="1070"/>
      <c r="F27" s="152">
        <v>43943</v>
      </c>
      <c r="G27" s="152">
        <v>0</v>
      </c>
      <c r="H27" s="152">
        <v>0</v>
      </c>
      <c r="I27" s="152">
        <v>0</v>
      </c>
      <c r="J27" s="159">
        <v>0</v>
      </c>
      <c r="K27" s="98"/>
    </row>
    <row r="28" spans="1:11" ht="12.75">
      <c r="A28" s="99" t="s">
        <v>891</v>
      </c>
      <c r="B28" s="1211" t="s">
        <v>489</v>
      </c>
      <c r="C28" s="1266"/>
      <c r="D28" s="1266"/>
      <c r="E28" s="1267"/>
      <c r="F28" s="478">
        <v>0</v>
      </c>
      <c r="G28" s="478">
        <v>225260</v>
      </c>
      <c r="H28" s="478">
        <v>247551</v>
      </c>
      <c r="I28" s="478">
        <v>247629</v>
      </c>
      <c r="J28" s="889">
        <f aca="true" t="shared" si="0" ref="J28:J33">I28/H28*100</f>
        <v>100.03150865882182</v>
      </c>
      <c r="K28" s="98"/>
    </row>
    <row r="29" spans="1:11" ht="12.75">
      <c r="A29" s="96"/>
      <c r="B29" s="1214" t="s">
        <v>490</v>
      </c>
      <c r="C29" s="1268"/>
      <c r="D29" s="1268"/>
      <c r="E29" s="1269"/>
      <c r="F29" s="477">
        <v>0</v>
      </c>
      <c r="G29" s="477">
        <v>23563</v>
      </c>
      <c r="H29" s="477">
        <v>23563</v>
      </c>
      <c r="I29" s="477">
        <v>23563</v>
      </c>
      <c r="J29" s="457">
        <f t="shared" si="0"/>
        <v>100</v>
      </c>
      <c r="K29" s="98"/>
    </row>
    <row r="30" spans="1:11" ht="12.75">
      <c r="A30" s="93"/>
      <c r="B30" s="1151" t="s">
        <v>491</v>
      </c>
      <c r="C30" s="1026"/>
      <c r="D30" s="1026"/>
      <c r="E30" s="1027"/>
      <c r="F30" s="152">
        <v>0</v>
      </c>
      <c r="G30" s="152">
        <v>81110</v>
      </c>
      <c r="H30" s="152">
        <v>87245</v>
      </c>
      <c r="I30" s="152">
        <v>87245</v>
      </c>
      <c r="J30" s="159">
        <f t="shared" si="0"/>
        <v>100</v>
      </c>
      <c r="K30" s="98"/>
    </row>
    <row r="31" spans="1:11" ht="12.75">
      <c r="A31" s="93"/>
      <c r="B31" s="1151" t="s">
        <v>73</v>
      </c>
      <c r="C31" s="1026"/>
      <c r="D31" s="1026"/>
      <c r="E31" s="1027"/>
      <c r="F31" s="152">
        <v>0</v>
      </c>
      <c r="G31" s="152">
        <v>0</v>
      </c>
      <c r="H31" s="152">
        <v>13360</v>
      </c>
      <c r="I31" s="152">
        <v>13360</v>
      </c>
      <c r="J31" s="159">
        <f t="shared" si="0"/>
        <v>100</v>
      </c>
      <c r="K31" s="98"/>
    </row>
    <row r="32" spans="1:11" ht="12.75">
      <c r="A32" s="93"/>
      <c r="B32" s="1151" t="s">
        <v>74</v>
      </c>
      <c r="C32" s="1026"/>
      <c r="D32" s="1026"/>
      <c r="E32" s="1027"/>
      <c r="F32" s="152">
        <v>0</v>
      </c>
      <c r="G32" s="152">
        <v>0</v>
      </c>
      <c r="H32" s="152">
        <v>3191</v>
      </c>
      <c r="I32" s="152">
        <v>3191</v>
      </c>
      <c r="J32" s="159">
        <f t="shared" si="0"/>
        <v>100</v>
      </c>
      <c r="K32" s="98"/>
    </row>
    <row r="33" spans="1:11" ht="12.75">
      <c r="A33" s="93"/>
      <c r="B33" s="1151" t="s">
        <v>492</v>
      </c>
      <c r="C33" s="1026"/>
      <c r="D33" s="1026"/>
      <c r="E33" s="1027"/>
      <c r="F33" s="152">
        <v>0</v>
      </c>
      <c r="G33" s="152">
        <v>120587</v>
      </c>
      <c r="H33" s="152">
        <v>120192</v>
      </c>
      <c r="I33" s="152">
        <v>120270</v>
      </c>
      <c r="J33" s="159">
        <f t="shared" si="0"/>
        <v>100.06489616613419</v>
      </c>
      <c r="K33" s="98"/>
    </row>
    <row r="34" spans="1:11" ht="12.75">
      <c r="A34" s="99" t="s">
        <v>892</v>
      </c>
      <c r="B34" s="1274" t="s">
        <v>466</v>
      </c>
      <c r="C34" s="1274"/>
      <c r="D34" s="1274"/>
      <c r="E34" s="1274"/>
      <c r="F34" s="149">
        <f>SUM(F35:F35)</f>
        <v>4403</v>
      </c>
      <c r="G34" s="149">
        <f>SUM(G35:G35)</f>
        <v>13360</v>
      </c>
      <c r="H34" s="149">
        <f>SUM(H35:H35)</f>
        <v>0</v>
      </c>
      <c r="I34" s="149">
        <f>SUM(I35:I35)</f>
        <v>0</v>
      </c>
      <c r="J34" s="161">
        <v>0</v>
      </c>
      <c r="K34" s="98"/>
    </row>
    <row r="35" spans="1:11" ht="12.75">
      <c r="A35" s="96" t="s">
        <v>856</v>
      </c>
      <c r="B35" s="1275" t="s">
        <v>852</v>
      </c>
      <c r="C35" s="1275"/>
      <c r="D35" s="1275"/>
      <c r="E35" s="1275"/>
      <c r="F35" s="157">
        <v>4403</v>
      </c>
      <c r="G35" s="157">
        <v>13360</v>
      </c>
      <c r="H35" s="157">
        <v>0</v>
      </c>
      <c r="I35" s="157">
        <v>0</v>
      </c>
      <c r="J35" s="231">
        <v>0</v>
      </c>
      <c r="K35" s="98"/>
    </row>
    <row r="36" spans="1:11" ht="12.75">
      <c r="A36" s="103" t="s">
        <v>893</v>
      </c>
      <c r="B36" s="1270" t="s">
        <v>333</v>
      </c>
      <c r="C36" s="1270"/>
      <c r="D36" s="1270"/>
      <c r="E36" s="1270"/>
      <c r="F36" s="149">
        <v>56177</v>
      </c>
      <c r="G36" s="149">
        <v>0</v>
      </c>
      <c r="H36" s="149">
        <v>0</v>
      </c>
      <c r="I36" s="149">
        <v>0</v>
      </c>
      <c r="J36" s="161">
        <v>0</v>
      </c>
      <c r="K36" s="98"/>
    </row>
    <row r="37" spans="1:11" ht="12.75">
      <c r="A37" s="97"/>
      <c r="B37" s="1151" t="s">
        <v>345</v>
      </c>
      <c r="C37" s="1152"/>
      <c r="D37" s="1152"/>
      <c r="E37" s="1153"/>
      <c r="F37" s="152">
        <v>9945</v>
      </c>
      <c r="G37" s="152">
        <v>0</v>
      </c>
      <c r="H37" s="152">
        <v>0</v>
      </c>
      <c r="I37" s="152">
        <v>0</v>
      </c>
      <c r="J37" s="231">
        <v>0</v>
      </c>
      <c r="K37" s="98"/>
    </row>
    <row r="38" spans="1:11" ht="12.75">
      <c r="A38" s="96" t="s">
        <v>894</v>
      </c>
      <c r="B38" s="1242" t="s">
        <v>869</v>
      </c>
      <c r="C38" s="1243"/>
      <c r="D38" s="1243"/>
      <c r="E38" s="1244"/>
      <c r="F38" s="463">
        <f>SUM(F39)</f>
        <v>0</v>
      </c>
      <c r="G38" s="463">
        <f>SUM(G39)</f>
        <v>0</v>
      </c>
      <c r="H38" s="463">
        <v>0</v>
      </c>
      <c r="I38" s="463">
        <f>SUM(I39)</f>
        <v>0</v>
      </c>
      <c r="J38" s="164">
        <v>0</v>
      </c>
      <c r="K38" s="98"/>
    </row>
    <row r="39" spans="1:11" ht="13.5" thickBot="1">
      <c r="A39" s="94" t="s">
        <v>870</v>
      </c>
      <c r="B39" s="1217" t="s">
        <v>280</v>
      </c>
      <c r="C39" s="1218"/>
      <c r="D39" s="1218"/>
      <c r="E39" s="1219"/>
      <c r="F39" s="155">
        <v>0</v>
      </c>
      <c r="G39" s="155">
        <v>0</v>
      </c>
      <c r="H39" s="155">
        <v>0</v>
      </c>
      <c r="I39" s="155">
        <v>0</v>
      </c>
      <c r="J39" s="173">
        <v>0</v>
      </c>
      <c r="K39" s="98"/>
    </row>
    <row r="40" spans="1:11" ht="13.5" thickBot="1">
      <c r="A40" s="453"/>
      <c r="B40" s="1157" t="s">
        <v>469</v>
      </c>
      <c r="C40" s="972"/>
      <c r="D40" s="972"/>
      <c r="E40" s="959"/>
      <c r="F40" s="455">
        <f>F11+F19+F34+F36+F38</f>
        <v>1210206</v>
      </c>
      <c r="G40" s="455">
        <f>G11+G19+G34+G36+G28</f>
        <v>244970</v>
      </c>
      <c r="H40" s="455">
        <f>H11+H19+H34+H36+H28</f>
        <v>256548</v>
      </c>
      <c r="I40" s="455">
        <f>I11+I19+I34+I36+I28</f>
        <v>256626</v>
      </c>
      <c r="J40" s="456">
        <f>I40/H40*100</f>
        <v>100.03040366715001</v>
      </c>
      <c r="K40" s="98"/>
    </row>
    <row r="41" spans="1:11" ht="12.75">
      <c r="A41" s="93"/>
      <c r="B41" s="1151"/>
      <c r="C41" s="1026"/>
      <c r="D41" s="1026"/>
      <c r="E41" s="1027"/>
      <c r="F41" s="152"/>
      <c r="G41" s="152"/>
      <c r="H41" s="152"/>
      <c r="I41" s="152"/>
      <c r="J41" s="159"/>
      <c r="K41" s="98"/>
    </row>
    <row r="42" spans="1:11" ht="12.75">
      <c r="A42" s="96" t="s">
        <v>493</v>
      </c>
      <c r="B42" s="1242" t="s">
        <v>843</v>
      </c>
      <c r="C42" s="1243"/>
      <c r="D42" s="1243"/>
      <c r="E42" s="1244"/>
      <c r="F42" s="153">
        <f>SUM(F43:F45)</f>
        <v>22672</v>
      </c>
      <c r="G42" s="153">
        <f>SUM(G43:G45)</f>
        <v>0</v>
      </c>
      <c r="H42" s="153">
        <f>SUM(H43:H45)</f>
        <v>1009</v>
      </c>
      <c r="I42" s="153">
        <f>SUM(I43:I45)</f>
        <v>1009</v>
      </c>
      <c r="J42" s="161">
        <f>I42/H42*100</f>
        <v>100</v>
      </c>
      <c r="K42" s="98"/>
    </row>
    <row r="43" spans="1:11" ht="12.75" customHeight="1">
      <c r="A43" s="96" t="s">
        <v>846</v>
      </c>
      <c r="B43" s="1214" t="s">
        <v>845</v>
      </c>
      <c r="C43" s="1215"/>
      <c r="D43" s="1215"/>
      <c r="E43" s="1216"/>
      <c r="F43" s="547">
        <v>8198</v>
      </c>
      <c r="G43" s="547">
        <v>0</v>
      </c>
      <c r="H43" s="547">
        <v>0</v>
      </c>
      <c r="I43" s="547">
        <v>0</v>
      </c>
      <c r="J43" s="457">
        <v>0</v>
      </c>
      <c r="K43" s="98"/>
    </row>
    <row r="44" spans="1:11" ht="12.75">
      <c r="A44" s="93" t="s">
        <v>848</v>
      </c>
      <c r="B44" s="1263" t="s">
        <v>847</v>
      </c>
      <c r="C44" s="1263"/>
      <c r="D44" s="1263"/>
      <c r="E44" s="1263"/>
      <c r="F44" s="151">
        <v>14474</v>
      </c>
      <c r="G44" s="151">
        <v>0</v>
      </c>
      <c r="H44" s="151">
        <v>1009</v>
      </c>
      <c r="I44" s="151">
        <v>1009</v>
      </c>
      <c r="J44" s="159">
        <f>I44/H44*100</f>
        <v>100</v>
      </c>
      <c r="K44" s="98"/>
    </row>
    <row r="45" spans="1:11" ht="12.75">
      <c r="A45" s="94" t="s">
        <v>851</v>
      </c>
      <c r="B45" s="1218" t="s">
        <v>849</v>
      </c>
      <c r="C45" s="1276"/>
      <c r="D45" s="1276"/>
      <c r="E45" s="1276"/>
      <c r="F45" s="548">
        <v>0</v>
      </c>
      <c r="G45" s="548">
        <v>0</v>
      </c>
      <c r="H45" s="548">
        <v>0</v>
      </c>
      <c r="I45" s="548">
        <v>0</v>
      </c>
      <c r="J45" s="160">
        <v>0</v>
      </c>
      <c r="K45" s="98"/>
    </row>
    <row r="46" spans="1:11" ht="12.75">
      <c r="A46" s="94" t="s">
        <v>493</v>
      </c>
      <c r="B46" s="1291" t="s">
        <v>467</v>
      </c>
      <c r="C46" s="1291"/>
      <c r="D46" s="1291"/>
      <c r="E46" s="1291"/>
      <c r="F46" s="156">
        <f>SUM(F47:F47)</f>
        <v>1048</v>
      </c>
      <c r="G46" s="156">
        <f>SUM(G47:G47)</f>
        <v>0</v>
      </c>
      <c r="H46" s="156">
        <f>SUM(H47:H47)</f>
        <v>0</v>
      </c>
      <c r="I46" s="156">
        <f>SUM(I47:I47)</f>
        <v>0</v>
      </c>
      <c r="J46" s="161">
        <v>0</v>
      </c>
      <c r="K46" s="98"/>
    </row>
    <row r="47" spans="1:11" ht="12.75">
      <c r="A47" s="93" t="s">
        <v>860</v>
      </c>
      <c r="B47" s="1263" t="s">
        <v>857</v>
      </c>
      <c r="C47" s="1263"/>
      <c r="D47" s="1263"/>
      <c r="E47" s="1263"/>
      <c r="F47" s="549">
        <v>1048</v>
      </c>
      <c r="G47" s="549">
        <v>0</v>
      </c>
      <c r="H47" s="549">
        <v>0</v>
      </c>
      <c r="I47" s="549">
        <v>0</v>
      </c>
      <c r="J47" s="160">
        <v>0</v>
      </c>
      <c r="K47" s="98"/>
    </row>
    <row r="48" spans="1:11" ht="12.75">
      <c r="A48" s="104" t="s">
        <v>346</v>
      </c>
      <c r="B48" s="1236" t="s">
        <v>337</v>
      </c>
      <c r="C48" s="1237"/>
      <c r="D48" s="1237"/>
      <c r="E48" s="1238"/>
      <c r="F48" s="149">
        <v>298692</v>
      </c>
      <c r="G48" s="149">
        <v>0</v>
      </c>
      <c r="H48" s="149">
        <v>0</v>
      </c>
      <c r="I48" s="149">
        <v>0</v>
      </c>
      <c r="J48" s="161">
        <v>0</v>
      </c>
      <c r="K48" s="98"/>
    </row>
    <row r="49" spans="1:11" ht="13.5" thickBot="1">
      <c r="A49" s="97"/>
      <c r="B49" s="1151" t="s">
        <v>345</v>
      </c>
      <c r="C49" s="1152"/>
      <c r="D49" s="1152"/>
      <c r="E49" s="1153"/>
      <c r="F49" s="150">
        <v>0</v>
      </c>
      <c r="G49" s="150">
        <v>0</v>
      </c>
      <c r="H49" s="150">
        <v>0</v>
      </c>
      <c r="I49" s="150">
        <v>0</v>
      </c>
      <c r="J49" s="457">
        <v>0</v>
      </c>
      <c r="K49" s="98"/>
    </row>
    <row r="50" spans="1:11" ht="13.5" thickBot="1">
      <c r="A50" s="458"/>
      <c r="B50" s="1157" t="s">
        <v>470</v>
      </c>
      <c r="C50" s="972"/>
      <c r="D50" s="972"/>
      <c r="E50" s="959"/>
      <c r="F50" s="460">
        <f>F42+F46+F48</f>
        <v>322412</v>
      </c>
      <c r="G50" s="460">
        <f>G42+G46+G48</f>
        <v>0</v>
      </c>
      <c r="H50" s="460">
        <f>H42+H46+H48</f>
        <v>1009</v>
      </c>
      <c r="I50" s="460">
        <f>I42+I46+I48</f>
        <v>1009</v>
      </c>
      <c r="J50" s="456">
        <f>I50/H50*100</f>
        <v>100</v>
      </c>
      <c r="K50" s="98"/>
    </row>
    <row r="51" spans="1:11" ht="12.75" customHeight="1">
      <c r="A51" s="449" t="s">
        <v>346</v>
      </c>
      <c r="B51" s="1227" t="s">
        <v>609</v>
      </c>
      <c r="C51" s="1228"/>
      <c r="D51" s="1228"/>
      <c r="E51" s="1229"/>
      <c r="F51" s="1220">
        <v>1906</v>
      </c>
      <c r="G51" s="1220">
        <v>0</v>
      </c>
      <c r="H51" s="1220">
        <v>0</v>
      </c>
      <c r="I51" s="1220">
        <v>0</v>
      </c>
      <c r="J51" s="1222">
        <v>0</v>
      </c>
      <c r="K51" s="98"/>
    </row>
    <row r="52" spans="1:11" ht="13.5" thickBot="1">
      <c r="A52" s="462"/>
      <c r="B52" s="1230" t="s">
        <v>859</v>
      </c>
      <c r="C52" s="1231"/>
      <c r="D52" s="1231"/>
      <c r="E52" s="1232"/>
      <c r="F52" s="1281"/>
      <c r="G52" s="1281"/>
      <c r="H52" s="1300"/>
      <c r="I52" s="1281"/>
      <c r="J52" s="1223"/>
      <c r="K52" s="98"/>
    </row>
    <row r="53" spans="1:11" ht="12.75">
      <c r="A53" s="97"/>
      <c r="B53" s="1200"/>
      <c r="C53" s="1279"/>
      <c r="D53" s="1279"/>
      <c r="E53" s="1280"/>
      <c r="F53" s="461"/>
      <c r="G53" s="461"/>
      <c r="H53" s="461"/>
      <c r="I53" s="461"/>
      <c r="J53" s="174"/>
      <c r="K53" s="98"/>
    </row>
    <row r="54" spans="1:11" ht="12.75">
      <c r="A54" s="99" t="s">
        <v>377</v>
      </c>
      <c r="B54" s="1211" t="s">
        <v>471</v>
      </c>
      <c r="C54" s="1212"/>
      <c r="D54" s="1212"/>
      <c r="E54" s="1213"/>
      <c r="F54" s="149">
        <f>SUM(F55:F56)</f>
        <v>340024</v>
      </c>
      <c r="G54" s="149">
        <f>SUM(G55:G56)</f>
        <v>0</v>
      </c>
      <c r="H54" s="149">
        <f>SUM(H55:H56)</f>
        <v>0</v>
      </c>
      <c r="I54" s="149">
        <f>SUM(I55:I56)</f>
        <v>0</v>
      </c>
      <c r="J54" s="161">
        <v>0</v>
      </c>
      <c r="K54" s="98"/>
    </row>
    <row r="55" spans="1:11" ht="12.75" customHeight="1">
      <c r="A55" s="93" t="s">
        <v>865</v>
      </c>
      <c r="B55" s="1151" t="s">
        <v>914</v>
      </c>
      <c r="C55" s="1277"/>
      <c r="D55" s="1277"/>
      <c r="E55" s="1278"/>
      <c r="F55" s="171">
        <v>170000</v>
      </c>
      <c r="G55" s="171">
        <v>0</v>
      </c>
      <c r="H55" s="171">
        <v>0</v>
      </c>
      <c r="I55" s="171">
        <v>0</v>
      </c>
      <c r="J55" s="568">
        <v>0</v>
      </c>
      <c r="K55" s="98"/>
    </row>
    <row r="56" spans="1:11" ht="12.75">
      <c r="A56" s="93" t="s">
        <v>867</v>
      </c>
      <c r="B56" s="1217" t="s">
        <v>308</v>
      </c>
      <c r="C56" s="1218"/>
      <c r="D56" s="1218"/>
      <c r="E56" s="1219"/>
      <c r="F56" s="171">
        <v>170024</v>
      </c>
      <c r="G56" s="171">
        <v>0</v>
      </c>
      <c r="H56" s="171">
        <v>0</v>
      </c>
      <c r="I56" s="171">
        <v>0</v>
      </c>
      <c r="J56" s="569">
        <v>0</v>
      </c>
      <c r="K56" s="98"/>
    </row>
    <row r="57" spans="1:11" ht="12.75">
      <c r="A57" s="96" t="s">
        <v>468</v>
      </c>
      <c r="B57" s="1191" t="s">
        <v>362</v>
      </c>
      <c r="C57" s="952"/>
      <c r="D57" s="952"/>
      <c r="E57" s="953"/>
      <c r="F57" s="185">
        <v>-5074</v>
      </c>
      <c r="G57" s="158">
        <v>0</v>
      </c>
      <c r="H57" s="158">
        <v>0</v>
      </c>
      <c r="I57" s="185">
        <v>9444</v>
      </c>
      <c r="J57" s="162">
        <v>0</v>
      </c>
      <c r="K57" s="98"/>
    </row>
    <row r="58" spans="1:11" ht="12.75" customHeight="1" thickBot="1">
      <c r="A58" s="142"/>
      <c r="B58" s="1262" t="s">
        <v>472</v>
      </c>
      <c r="C58" s="1262"/>
      <c r="D58" s="1262"/>
      <c r="E58" s="1262"/>
      <c r="F58" s="464">
        <f>F40+F50+F51+F54+F57+F28</f>
        <v>1869474</v>
      </c>
      <c r="G58" s="464">
        <f>G40+G50+G51+G54+G57</f>
        <v>244970</v>
      </c>
      <c r="H58" s="464">
        <f>H40+H50+H51+H54+H57</f>
        <v>257557</v>
      </c>
      <c r="I58" s="464">
        <f>I40+I50+I51+I54+I57</f>
        <v>267079</v>
      </c>
      <c r="J58" s="211">
        <f>I58/H58*100</f>
        <v>103.69704570250468</v>
      </c>
      <c r="K58" s="98"/>
    </row>
    <row r="59" spans="1:10" ht="12.75" customHeight="1" thickTop="1">
      <c r="A59" s="100"/>
      <c r="B59" s="101"/>
      <c r="C59" s="101"/>
      <c r="D59" s="101"/>
      <c r="E59" s="101"/>
      <c r="F59" s="137"/>
      <c r="G59" s="137"/>
      <c r="H59" s="137"/>
      <c r="I59" s="137"/>
      <c r="J59" s="138"/>
    </row>
    <row r="60" spans="1:10" ht="12.75" customHeight="1">
      <c r="A60" s="100"/>
      <c r="B60" s="101"/>
      <c r="C60" s="101"/>
      <c r="D60" s="101"/>
      <c r="E60" s="101"/>
      <c r="F60" s="137"/>
      <c r="G60" s="137"/>
      <c r="H60" s="137"/>
      <c r="I60" s="137"/>
      <c r="J60" s="138"/>
    </row>
    <row r="61" spans="1:10" ht="12.75" customHeight="1">
      <c r="A61" s="100"/>
      <c r="B61" s="101"/>
      <c r="C61" s="101"/>
      <c r="D61" s="101"/>
      <c r="E61" s="101"/>
      <c r="F61" s="137"/>
      <c r="G61" s="137"/>
      <c r="H61" s="137"/>
      <c r="I61" s="137"/>
      <c r="J61" s="138"/>
    </row>
    <row r="62" spans="1:10" ht="12.75" customHeight="1">
      <c r="A62" s="100"/>
      <c r="B62" s="101"/>
      <c r="C62" s="101"/>
      <c r="D62" s="101"/>
      <c r="E62" s="101"/>
      <c r="F62" s="137"/>
      <c r="G62" s="137"/>
      <c r="H62" s="137"/>
      <c r="I62" s="137"/>
      <c r="J62" s="138"/>
    </row>
    <row r="63" spans="1:10" ht="12.75" customHeight="1">
      <c r="A63" s="100"/>
      <c r="B63" s="101"/>
      <c r="C63" s="101"/>
      <c r="D63" s="101"/>
      <c r="E63" s="101"/>
      <c r="F63" s="1197" t="s">
        <v>485</v>
      </c>
      <c r="G63" s="1282"/>
      <c r="H63" s="1282"/>
      <c r="I63" s="1282"/>
      <c r="J63" s="1282"/>
    </row>
    <row r="64" spans="1:10" ht="12.75" customHeight="1">
      <c r="A64" s="100"/>
      <c r="B64" s="101"/>
      <c r="C64" s="101"/>
      <c r="D64" s="101"/>
      <c r="E64" s="101"/>
      <c r="F64" s="137"/>
      <c r="G64" s="137"/>
      <c r="H64" s="137"/>
      <c r="I64" s="137"/>
      <c r="J64" s="138"/>
    </row>
    <row r="65" spans="1:12" s="98" customFormat="1" ht="16.5" customHeight="1" thickBot="1">
      <c r="A65" s="100"/>
      <c r="B65" s="101"/>
      <c r="C65" s="101"/>
      <c r="D65" s="101"/>
      <c r="E65" s="101"/>
      <c r="F65" s="134"/>
      <c r="G65" s="134"/>
      <c r="H65" s="134"/>
      <c r="I65" s="134"/>
      <c r="J65" s="134" t="s">
        <v>822</v>
      </c>
      <c r="K65" s="134"/>
      <c r="L65" s="134"/>
    </row>
    <row r="66" spans="1:10" ht="13.5" customHeight="1" thickTop="1">
      <c r="A66" s="1198"/>
      <c r="B66" s="1200" t="s">
        <v>309</v>
      </c>
      <c r="C66" s="1201"/>
      <c r="D66" s="1201"/>
      <c r="E66" s="1202"/>
      <c r="F66" s="1206" t="s">
        <v>532</v>
      </c>
      <c r="G66" s="1206" t="s">
        <v>67</v>
      </c>
      <c r="H66" s="1206" t="s">
        <v>22</v>
      </c>
      <c r="I66" s="1206" t="s">
        <v>23</v>
      </c>
      <c r="J66" s="1029" t="s">
        <v>613</v>
      </c>
    </row>
    <row r="67" spans="1:10" ht="24" customHeight="1">
      <c r="A67" s="1271"/>
      <c r="B67" s="1264"/>
      <c r="C67" s="1069"/>
      <c r="D67" s="1069"/>
      <c r="E67" s="1070"/>
      <c r="F67" s="1207"/>
      <c r="G67" s="1031"/>
      <c r="H67" s="1031"/>
      <c r="I67" s="1031"/>
      <c r="J67" s="1030"/>
    </row>
    <row r="68" spans="1:10" ht="12.75">
      <c r="A68" s="91" t="s">
        <v>827</v>
      </c>
      <c r="B68" s="1176" t="s">
        <v>473</v>
      </c>
      <c r="C68" s="1176"/>
      <c r="D68" s="1176"/>
      <c r="E68" s="1176"/>
      <c r="F68" s="167">
        <v>143307</v>
      </c>
      <c r="G68" s="167">
        <v>88987</v>
      </c>
      <c r="H68" s="167">
        <v>87782</v>
      </c>
      <c r="I68" s="167">
        <v>87782</v>
      </c>
      <c r="J68" s="92">
        <f>I68/H68*100</f>
        <v>100</v>
      </c>
    </row>
    <row r="69" spans="1:10" ht="12.75">
      <c r="A69" s="91"/>
      <c r="B69" s="1175" t="s">
        <v>486</v>
      </c>
      <c r="C69" s="1190"/>
      <c r="D69" s="1190"/>
      <c r="E69" s="1177"/>
      <c r="F69" s="167">
        <v>2839</v>
      </c>
      <c r="G69" s="167">
        <v>3390</v>
      </c>
      <c r="H69" s="167">
        <v>2549</v>
      </c>
      <c r="I69" s="167">
        <v>2549</v>
      </c>
      <c r="J69" s="92">
        <f aca="true" t="shared" si="1" ref="J69:J74">I69/H69*100</f>
        <v>100</v>
      </c>
    </row>
    <row r="70" spans="1:10" ht="12.75">
      <c r="A70" s="91" t="s">
        <v>829</v>
      </c>
      <c r="B70" s="1176" t="s">
        <v>474</v>
      </c>
      <c r="C70" s="1176"/>
      <c r="D70" s="1176"/>
      <c r="E70" s="1176"/>
      <c r="F70" s="167">
        <v>40599</v>
      </c>
      <c r="G70" s="167">
        <v>27244</v>
      </c>
      <c r="H70" s="167">
        <v>24129</v>
      </c>
      <c r="I70" s="167">
        <v>24129</v>
      </c>
      <c r="J70" s="92">
        <f t="shared" si="1"/>
        <v>100</v>
      </c>
    </row>
    <row r="71" spans="1:10" ht="12.75">
      <c r="A71" s="91"/>
      <c r="B71" s="1175" t="s">
        <v>487</v>
      </c>
      <c r="C71" s="1190"/>
      <c r="D71" s="1190"/>
      <c r="E71" s="1177"/>
      <c r="F71" s="167">
        <v>767</v>
      </c>
      <c r="G71" s="167">
        <v>915</v>
      </c>
      <c r="H71" s="167">
        <v>688</v>
      </c>
      <c r="I71" s="167">
        <v>688</v>
      </c>
      <c r="J71" s="92">
        <f t="shared" si="1"/>
        <v>100</v>
      </c>
    </row>
    <row r="72" spans="1:10" ht="12.75">
      <c r="A72" s="91" t="s">
        <v>837</v>
      </c>
      <c r="B72" s="1176" t="s">
        <v>475</v>
      </c>
      <c r="C72" s="1176"/>
      <c r="D72" s="1176"/>
      <c r="E72" s="1176"/>
      <c r="F72" s="167">
        <v>198746</v>
      </c>
      <c r="G72" s="167">
        <v>18995</v>
      </c>
      <c r="H72" s="167">
        <v>26137</v>
      </c>
      <c r="I72" s="167">
        <v>26137</v>
      </c>
      <c r="J72" s="92">
        <f t="shared" si="1"/>
        <v>100</v>
      </c>
    </row>
    <row r="73" spans="1:10" ht="12.75">
      <c r="A73" s="91"/>
      <c r="B73" s="1175" t="s">
        <v>488</v>
      </c>
      <c r="C73" s="1176"/>
      <c r="D73" s="1176"/>
      <c r="E73" s="1177"/>
      <c r="F73" s="167">
        <v>2300</v>
      </c>
      <c r="G73" s="167">
        <v>2500</v>
      </c>
      <c r="H73" s="167">
        <v>2300</v>
      </c>
      <c r="I73" s="167">
        <v>2300</v>
      </c>
      <c r="J73" s="92">
        <f t="shared" si="1"/>
        <v>100</v>
      </c>
    </row>
    <row r="74" spans="1:10" ht="12.75">
      <c r="A74" s="91" t="s">
        <v>844</v>
      </c>
      <c r="B74" s="1176" t="s">
        <v>793</v>
      </c>
      <c r="C74" s="1176"/>
      <c r="D74" s="1176"/>
      <c r="E74" s="1176"/>
      <c r="F74" s="168">
        <v>0</v>
      </c>
      <c r="G74" s="168">
        <v>0</v>
      </c>
      <c r="H74" s="168">
        <v>1800</v>
      </c>
      <c r="I74" s="168">
        <v>1784</v>
      </c>
      <c r="J74" s="92">
        <f t="shared" si="1"/>
        <v>99.11111111111111</v>
      </c>
    </row>
    <row r="75" spans="1:10" ht="12.75">
      <c r="A75" s="91" t="s">
        <v>846</v>
      </c>
      <c r="B75" s="1176" t="s">
        <v>476</v>
      </c>
      <c r="C75" s="1176"/>
      <c r="D75" s="1176"/>
      <c r="E75" s="1176"/>
      <c r="F75" s="167">
        <v>139563</v>
      </c>
      <c r="G75" s="167">
        <v>109744</v>
      </c>
      <c r="H75" s="167">
        <v>117709</v>
      </c>
      <c r="I75" s="167">
        <v>117709</v>
      </c>
      <c r="J75" s="92">
        <f>I75/H75*100</f>
        <v>100</v>
      </c>
    </row>
    <row r="76" spans="1:10" ht="13.5" thickBot="1">
      <c r="A76" s="91" t="s">
        <v>848</v>
      </c>
      <c r="B76" s="1178" t="s">
        <v>612</v>
      </c>
      <c r="C76" s="1179"/>
      <c r="D76" s="1179"/>
      <c r="E76" s="1180"/>
      <c r="F76" s="167">
        <v>703913</v>
      </c>
      <c r="G76" s="167">
        <v>0</v>
      </c>
      <c r="H76" s="167">
        <v>0</v>
      </c>
      <c r="I76" s="167">
        <v>0</v>
      </c>
      <c r="J76" s="92">
        <v>0</v>
      </c>
    </row>
    <row r="77" spans="1:10" ht="13.5" thickBot="1">
      <c r="A77" s="471"/>
      <c r="B77" s="1181" t="s">
        <v>477</v>
      </c>
      <c r="C77" s="1182"/>
      <c r="D77" s="1182"/>
      <c r="E77" s="1183"/>
      <c r="F77" s="468">
        <f>F68+F70+F72+F74+F75+F76</f>
        <v>1226128</v>
      </c>
      <c r="G77" s="468">
        <f>G68+G70+G72+G74+G75+G76</f>
        <v>244970</v>
      </c>
      <c r="H77" s="468">
        <f>H68+H70+H72+H74+H75+H76</f>
        <v>257557</v>
      </c>
      <c r="I77" s="468">
        <f>I68+I70+I72+I74+I75+I76</f>
        <v>257541</v>
      </c>
      <c r="J77" s="456">
        <f>I77/H77*100</f>
        <v>99.99378778289855</v>
      </c>
    </row>
    <row r="78" spans="1:10" ht="12.75">
      <c r="A78" s="91"/>
      <c r="B78" s="1184"/>
      <c r="C78" s="1283"/>
      <c r="D78" s="1283"/>
      <c r="E78" s="1284"/>
      <c r="F78" s="466"/>
      <c r="G78" s="466"/>
      <c r="H78" s="466"/>
      <c r="I78" s="466"/>
      <c r="J78" s="212"/>
    </row>
    <row r="79" spans="1:10" ht="12.75">
      <c r="A79" s="91" t="s">
        <v>851</v>
      </c>
      <c r="B79" s="1151" t="s">
        <v>311</v>
      </c>
      <c r="C79" s="1296"/>
      <c r="D79" s="1296"/>
      <c r="E79" s="1153"/>
      <c r="F79" s="169">
        <v>223041</v>
      </c>
      <c r="G79" s="169">
        <v>0</v>
      </c>
      <c r="H79" s="169">
        <v>0</v>
      </c>
      <c r="I79" s="169">
        <v>0</v>
      </c>
      <c r="J79" s="213">
        <v>0</v>
      </c>
    </row>
    <row r="80" spans="1:10" ht="12.75">
      <c r="A80" s="91" t="s">
        <v>856</v>
      </c>
      <c r="B80" s="1151" t="s">
        <v>312</v>
      </c>
      <c r="C80" s="1296"/>
      <c r="D80" s="1296"/>
      <c r="E80" s="1153"/>
      <c r="F80" s="169">
        <v>247175</v>
      </c>
      <c r="G80" s="169">
        <v>0</v>
      </c>
      <c r="H80" s="169">
        <v>0</v>
      </c>
      <c r="I80" s="169">
        <v>0</v>
      </c>
      <c r="J80" s="213">
        <v>0</v>
      </c>
    </row>
    <row r="81" spans="1:10" ht="13.5" thickBot="1">
      <c r="A81" s="91" t="s">
        <v>860</v>
      </c>
      <c r="B81" s="1151" t="s">
        <v>313</v>
      </c>
      <c r="C81" s="1296"/>
      <c r="D81" s="1296"/>
      <c r="E81" s="1153"/>
      <c r="F81" s="169">
        <v>195</v>
      </c>
      <c r="G81" s="169">
        <v>0</v>
      </c>
      <c r="H81" s="169">
        <v>0</v>
      </c>
      <c r="I81" s="169">
        <v>0</v>
      </c>
      <c r="J81" s="213">
        <v>0</v>
      </c>
    </row>
    <row r="82" spans="1:10" ht="13.5" thickBot="1">
      <c r="A82" s="471"/>
      <c r="B82" s="1157" t="s">
        <v>478</v>
      </c>
      <c r="C82" s="1298"/>
      <c r="D82" s="1298"/>
      <c r="E82" s="1299"/>
      <c r="F82" s="467">
        <f>SUM(F79:F81)</f>
        <v>470411</v>
      </c>
      <c r="G82" s="467">
        <f>SUM(G79:G81)</f>
        <v>0</v>
      </c>
      <c r="H82" s="467">
        <f>SUM(H79:H81)</f>
        <v>0</v>
      </c>
      <c r="I82" s="467">
        <f>SUM(I79:I81)</f>
        <v>0</v>
      </c>
      <c r="J82" s="456">
        <v>0</v>
      </c>
    </row>
    <row r="83" spans="1:10" ht="13.5" thickBot="1">
      <c r="A83" s="91"/>
      <c r="B83" s="1151"/>
      <c r="C83" s="1295"/>
      <c r="D83" s="1295"/>
      <c r="E83" s="1091"/>
      <c r="F83" s="169"/>
      <c r="G83" s="169"/>
      <c r="H83" s="169"/>
      <c r="I83" s="169"/>
      <c r="J83" s="213"/>
    </row>
    <row r="84" spans="1:10" ht="13.5" thickBot="1">
      <c r="A84" s="471" t="s">
        <v>865</v>
      </c>
      <c r="B84" s="1157" t="s">
        <v>479</v>
      </c>
      <c r="C84" s="1298"/>
      <c r="D84" s="1298"/>
      <c r="E84" s="1299"/>
      <c r="F84" s="470">
        <v>850</v>
      </c>
      <c r="G84" s="470">
        <v>0</v>
      </c>
      <c r="H84" s="470">
        <v>0</v>
      </c>
      <c r="I84" s="470">
        <v>0</v>
      </c>
      <c r="J84" s="456">
        <v>0</v>
      </c>
    </row>
    <row r="85" spans="1:10" ht="12.75">
      <c r="A85" s="91"/>
      <c r="B85" s="1151"/>
      <c r="C85" s="1295"/>
      <c r="D85" s="1295"/>
      <c r="E85" s="1091"/>
      <c r="F85" s="169"/>
      <c r="G85" s="169"/>
      <c r="H85" s="169"/>
      <c r="I85" s="169"/>
      <c r="J85" s="213"/>
    </row>
    <row r="86" spans="1:11" ht="12.75">
      <c r="A86" s="91" t="s">
        <v>867</v>
      </c>
      <c r="B86" s="1170" t="s">
        <v>480</v>
      </c>
      <c r="C86" s="1170"/>
      <c r="D86" s="1170"/>
      <c r="E86" s="1170"/>
      <c r="F86" s="465">
        <v>0</v>
      </c>
      <c r="G86" s="465">
        <v>0</v>
      </c>
      <c r="H86" s="465">
        <v>0</v>
      </c>
      <c r="I86" s="465">
        <v>0</v>
      </c>
      <c r="J86" s="469">
        <v>0</v>
      </c>
      <c r="K86" s="98"/>
    </row>
    <row r="87" spans="1:11" ht="12.75">
      <c r="A87" s="91" t="s">
        <v>870</v>
      </c>
      <c r="B87" s="1170" t="s">
        <v>481</v>
      </c>
      <c r="C87" s="1170"/>
      <c r="D87" s="1170"/>
      <c r="E87" s="1170"/>
      <c r="F87" s="465">
        <v>0</v>
      </c>
      <c r="G87" s="465">
        <v>0</v>
      </c>
      <c r="H87" s="465">
        <v>0</v>
      </c>
      <c r="I87" s="465">
        <v>0</v>
      </c>
      <c r="J87" s="469">
        <v>0</v>
      </c>
      <c r="K87" s="98"/>
    </row>
    <row r="88" spans="1:11" ht="12.75">
      <c r="A88" s="91"/>
      <c r="B88" s="1169"/>
      <c r="C88" s="1170"/>
      <c r="D88" s="1170"/>
      <c r="E88" s="1171"/>
      <c r="F88" s="465"/>
      <c r="G88" s="465"/>
      <c r="H88" s="465"/>
      <c r="I88" s="465"/>
      <c r="J88" s="469"/>
      <c r="K88" s="98"/>
    </row>
    <row r="89" spans="1:11" ht="12.75">
      <c r="A89" s="91"/>
      <c r="B89" s="1169" t="s">
        <v>471</v>
      </c>
      <c r="C89" s="1170"/>
      <c r="D89" s="1170"/>
      <c r="E89" s="1171"/>
      <c r="F89" s="465">
        <f>F90+F91</f>
        <v>181465</v>
      </c>
      <c r="G89" s="465">
        <f>G90+G91</f>
        <v>0</v>
      </c>
      <c r="H89" s="465">
        <f>H90+H91</f>
        <v>0</v>
      </c>
      <c r="I89" s="465">
        <f>I90+I91</f>
        <v>0</v>
      </c>
      <c r="J89" s="553">
        <v>0</v>
      </c>
      <c r="K89" s="98"/>
    </row>
    <row r="90" spans="1:11" ht="12.75">
      <c r="A90" s="91" t="s">
        <v>856</v>
      </c>
      <c r="B90" s="1151" t="s">
        <v>464</v>
      </c>
      <c r="C90" s="1152"/>
      <c r="D90" s="1152"/>
      <c r="E90" s="1153"/>
      <c r="F90" s="169">
        <v>165336</v>
      </c>
      <c r="G90" s="169">
        <v>0</v>
      </c>
      <c r="H90" s="169">
        <v>0</v>
      </c>
      <c r="I90" s="169">
        <v>0</v>
      </c>
      <c r="J90" s="213">
        <v>0</v>
      </c>
      <c r="K90" s="98"/>
    </row>
    <row r="91" spans="1:11" ht="12.75">
      <c r="A91" s="91" t="s">
        <v>860</v>
      </c>
      <c r="B91" s="1151" t="s">
        <v>465</v>
      </c>
      <c r="C91" s="1295"/>
      <c r="D91" s="1295"/>
      <c r="E91" s="1091"/>
      <c r="F91" s="169">
        <v>16129</v>
      </c>
      <c r="G91" s="169">
        <v>0</v>
      </c>
      <c r="H91" s="169">
        <v>0</v>
      </c>
      <c r="I91" s="169">
        <v>0</v>
      </c>
      <c r="J91" s="213">
        <v>0</v>
      </c>
      <c r="K91" s="98"/>
    </row>
    <row r="92" spans="1:11" ht="12.75">
      <c r="A92" s="91"/>
      <c r="B92" s="1151"/>
      <c r="C92" s="1026"/>
      <c r="D92" s="1026"/>
      <c r="E92" s="1027"/>
      <c r="F92" s="169"/>
      <c r="G92" s="169"/>
      <c r="H92" s="169"/>
      <c r="I92" s="169"/>
      <c r="J92" s="213"/>
      <c r="K92" s="98"/>
    </row>
    <row r="93" spans="1:11" ht="12.75">
      <c r="A93" s="91" t="s">
        <v>865</v>
      </c>
      <c r="B93" s="1169" t="s">
        <v>482</v>
      </c>
      <c r="C93" s="1170"/>
      <c r="D93" s="1170"/>
      <c r="E93" s="1171"/>
      <c r="F93" s="465">
        <v>997</v>
      </c>
      <c r="G93" s="465">
        <v>0</v>
      </c>
      <c r="H93" s="465">
        <v>0</v>
      </c>
      <c r="I93" s="465">
        <v>9444</v>
      </c>
      <c r="J93" s="469">
        <v>0</v>
      </c>
      <c r="K93" s="98"/>
    </row>
    <row r="94" spans="1:11" ht="12.75">
      <c r="A94" s="91"/>
      <c r="B94" s="473"/>
      <c r="C94" s="472"/>
      <c r="D94" s="472"/>
      <c r="E94" s="474"/>
      <c r="F94" s="169"/>
      <c r="G94" s="169"/>
      <c r="H94" s="169"/>
      <c r="I94" s="169"/>
      <c r="J94" s="213"/>
      <c r="K94" s="98"/>
    </row>
    <row r="95" spans="1:10" ht="12.75">
      <c r="A95" s="91"/>
      <c r="B95" s="1163" t="s">
        <v>483</v>
      </c>
      <c r="C95" s="1164"/>
      <c r="D95" s="1164"/>
      <c r="E95" s="1165"/>
      <c r="F95" s="224">
        <f>F77+F82+F84+F86+F87+F89+F93</f>
        <v>1879851</v>
      </c>
      <c r="G95" s="224">
        <f>G77+G82+G84+G86+G87+G89+G93</f>
        <v>244970</v>
      </c>
      <c r="H95" s="224">
        <f>H77+H82+H84+H86+H87+H89+H93</f>
        <v>257557</v>
      </c>
      <c r="I95" s="224">
        <f>I77+I82+I84+I86+I87+I89+I93</f>
        <v>266985</v>
      </c>
      <c r="J95" s="174">
        <f>I95/H95*100</f>
        <v>103.66054892703363</v>
      </c>
    </row>
    <row r="96" spans="1:10" ht="12.75">
      <c r="A96" s="91" t="s">
        <v>867</v>
      </c>
      <c r="B96" s="1151" t="s">
        <v>75</v>
      </c>
      <c r="C96" s="1303"/>
      <c r="D96" s="1303"/>
      <c r="E96" s="1304"/>
      <c r="F96" s="890"/>
      <c r="G96" s="891">
        <v>27</v>
      </c>
      <c r="H96" s="891">
        <v>27</v>
      </c>
      <c r="I96" s="891">
        <v>27</v>
      </c>
      <c r="J96" s="888">
        <f>I96/H96*100</f>
        <v>100</v>
      </c>
    </row>
    <row r="97" spans="1:10" ht="13.5" thickBot="1">
      <c r="A97" s="475"/>
      <c r="B97" s="1297" t="s">
        <v>76</v>
      </c>
      <c r="C97" s="1167"/>
      <c r="D97" s="1167"/>
      <c r="E97" s="1168"/>
      <c r="F97" s="214"/>
      <c r="G97" s="214">
        <v>2</v>
      </c>
      <c r="H97" s="214">
        <v>2</v>
      </c>
      <c r="I97" s="214">
        <v>2</v>
      </c>
      <c r="J97" s="215">
        <f>I97/H97*100</f>
        <v>100</v>
      </c>
    </row>
    <row r="98" spans="1:10" ht="13.5" thickTop="1">
      <c r="A98" s="165"/>
      <c r="B98" s="139"/>
      <c r="C98" s="139"/>
      <c r="D98" s="139"/>
      <c r="E98" s="139"/>
      <c r="F98" s="140"/>
      <c r="G98" s="140"/>
      <c r="H98" s="140"/>
      <c r="I98" s="140"/>
      <c r="J98" s="141"/>
    </row>
    <row r="99" spans="1:10" ht="12.75">
      <c r="A99" s="166"/>
      <c r="B99" s="139"/>
      <c r="C99" s="139"/>
      <c r="D99" s="139"/>
      <c r="E99" s="139"/>
      <c r="F99" s="140"/>
      <c r="G99" s="140"/>
      <c r="H99" s="140"/>
      <c r="I99" s="140"/>
      <c r="J99" s="138"/>
    </row>
    <row r="100" spans="1:10" ht="12.75">
      <c r="A100" s="166"/>
      <c r="B100" s="139"/>
      <c r="C100" s="139"/>
      <c r="D100" s="139"/>
      <c r="E100" s="139"/>
      <c r="F100" s="140"/>
      <c r="G100" s="140"/>
      <c r="H100" s="140"/>
      <c r="I100" s="140"/>
      <c r="J100" s="138"/>
    </row>
    <row r="101" spans="1:10" ht="12.75">
      <c r="A101" s="166"/>
      <c r="B101" s="139"/>
      <c r="C101" s="139"/>
      <c r="D101" s="139"/>
      <c r="E101" s="139"/>
      <c r="F101" s="140"/>
      <c r="G101" s="140"/>
      <c r="H101" s="140"/>
      <c r="I101" s="140"/>
      <c r="J101" s="138"/>
    </row>
    <row r="102" spans="1:10" ht="12.75">
      <c r="A102" s="166"/>
      <c r="B102" s="139"/>
      <c r="C102" s="139"/>
      <c r="D102" s="139"/>
      <c r="E102" s="139"/>
      <c r="F102" s="140"/>
      <c r="G102" s="140"/>
      <c r="H102" s="140"/>
      <c r="I102" s="140"/>
      <c r="J102" s="138"/>
    </row>
    <row r="103" spans="1:10" ht="12.75">
      <c r="A103" s="166"/>
      <c r="B103" s="139"/>
      <c r="C103" s="139"/>
      <c r="D103" s="139"/>
      <c r="E103" s="139"/>
      <c r="F103" s="140"/>
      <c r="G103" s="140"/>
      <c r="H103" s="140"/>
      <c r="I103" s="140"/>
      <c r="J103" s="138"/>
    </row>
    <row r="104" spans="1:10" ht="12.75">
      <c r="A104" s="166"/>
      <c r="B104" s="139"/>
      <c r="C104" s="139"/>
      <c r="D104" s="139"/>
      <c r="E104" s="139"/>
      <c r="F104" s="140"/>
      <c r="G104" s="140"/>
      <c r="H104" s="140"/>
      <c r="I104" s="140"/>
      <c r="J104" s="138"/>
    </row>
    <row r="105" spans="1:10" ht="12.75">
      <c r="A105" s="166"/>
      <c r="B105" s="139"/>
      <c r="C105" s="139"/>
      <c r="D105" s="139"/>
      <c r="E105" s="139"/>
      <c r="F105" s="140"/>
      <c r="G105" s="140"/>
      <c r="H105" s="140"/>
      <c r="I105" s="140"/>
      <c r="J105" s="138"/>
    </row>
    <row r="106" spans="1:10" ht="12.75">
      <c r="A106" s="166"/>
      <c r="B106" s="139"/>
      <c r="C106" s="139"/>
      <c r="D106" s="139"/>
      <c r="E106" s="139"/>
      <c r="F106" s="140"/>
      <c r="G106" s="140"/>
      <c r="H106" s="140"/>
      <c r="I106" s="140"/>
      <c r="J106" s="138"/>
    </row>
    <row r="107" spans="1:10" ht="12.75">
      <c r="A107" s="166"/>
      <c r="B107" s="139"/>
      <c r="C107" s="139"/>
      <c r="D107" s="139"/>
      <c r="E107" s="139"/>
      <c r="F107" s="140"/>
      <c r="G107" s="140"/>
      <c r="H107" s="140"/>
      <c r="I107" s="140"/>
      <c r="J107" s="138"/>
    </row>
    <row r="108" spans="1:10" ht="12.75">
      <c r="A108" s="166"/>
      <c r="B108" s="139"/>
      <c r="C108" s="139"/>
      <c r="D108" s="139"/>
      <c r="E108" s="139"/>
      <c r="F108" s="140"/>
      <c r="G108" s="140"/>
      <c r="H108" s="140"/>
      <c r="I108" s="140"/>
      <c r="J108" s="138"/>
    </row>
    <row r="109" spans="1:10" ht="12.75">
      <c r="A109" s="166"/>
      <c r="B109" s="139"/>
      <c r="C109" s="139"/>
      <c r="D109" s="139"/>
      <c r="E109" s="139"/>
      <c r="F109" s="140"/>
      <c r="G109" s="140"/>
      <c r="H109" s="140"/>
      <c r="I109" s="140"/>
      <c r="J109" s="138"/>
    </row>
    <row r="110" spans="1:10" ht="12.75">
      <c r="A110" s="166"/>
      <c r="B110" s="139"/>
      <c r="C110" s="139"/>
      <c r="D110" s="139"/>
      <c r="E110" s="139"/>
      <c r="F110" s="140"/>
      <c r="G110" s="140"/>
      <c r="H110" s="140"/>
      <c r="I110" s="140"/>
      <c r="J110" s="138"/>
    </row>
    <row r="111" spans="1:10" ht="12.75">
      <c r="A111" s="166"/>
      <c r="B111" s="139"/>
      <c r="C111" s="139"/>
      <c r="D111" s="139"/>
      <c r="E111" s="139"/>
      <c r="F111" s="140"/>
      <c r="G111" s="140"/>
      <c r="H111" s="140"/>
      <c r="I111" s="140"/>
      <c r="J111" s="138"/>
    </row>
    <row r="112" spans="1:10" ht="12.75">
      <c r="A112" s="166"/>
      <c r="B112" s="139"/>
      <c r="C112" s="139"/>
      <c r="D112" s="139"/>
      <c r="E112" s="139"/>
      <c r="F112" s="140"/>
      <c r="G112" s="140"/>
      <c r="H112" s="140"/>
      <c r="I112" s="140"/>
      <c r="J112" s="138"/>
    </row>
    <row r="113" spans="1:10" ht="12.75">
      <c r="A113" s="166"/>
      <c r="B113" s="139"/>
      <c r="C113" s="139"/>
      <c r="D113" s="139"/>
      <c r="E113" s="139"/>
      <c r="F113" s="140"/>
      <c r="G113" s="140"/>
      <c r="H113" s="140"/>
      <c r="I113" s="140"/>
      <c r="J113" s="138"/>
    </row>
    <row r="114" spans="1:10" ht="12.75">
      <c r="A114" s="166"/>
      <c r="B114" s="139"/>
      <c r="C114" s="139"/>
      <c r="D114" s="139"/>
      <c r="E114" s="139"/>
      <c r="F114" s="140"/>
      <c r="G114" s="140"/>
      <c r="H114" s="140"/>
      <c r="I114" s="140"/>
      <c r="J114" s="138"/>
    </row>
    <row r="115" spans="1:10" ht="12.75">
      <c r="A115" s="166"/>
      <c r="B115" s="139"/>
      <c r="C115" s="139"/>
      <c r="D115" s="139"/>
      <c r="E115" s="139"/>
      <c r="F115" s="140"/>
      <c r="G115" s="140"/>
      <c r="H115" s="140"/>
      <c r="I115" s="140"/>
      <c r="J115" s="138"/>
    </row>
    <row r="116" spans="1:10" ht="12.75">
      <c r="A116" s="166"/>
      <c r="B116" s="139"/>
      <c r="C116" s="139"/>
      <c r="D116" s="139"/>
      <c r="E116" s="139"/>
      <c r="F116" s="140"/>
      <c r="G116" s="140"/>
      <c r="H116" s="140"/>
      <c r="I116" s="140"/>
      <c r="J116" s="138"/>
    </row>
    <row r="117" spans="1:10" ht="12.75">
      <c r="A117" s="166"/>
      <c r="B117" s="139"/>
      <c r="C117" s="139"/>
      <c r="D117" s="139"/>
      <c r="E117" s="139"/>
      <c r="F117" s="140"/>
      <c r="G117" s="140"/>
      <c r="H117" s="140"/>
      <c r="I117" s="140"/>
      <c r="J117" s="138"/>
    </row>
    <row r="118" spans="1:10" ht="12.75">
      <c r="A118" s="166"/>
      <c r="B118" s="139"/>
      <c r="C118" s="139"/>
      <c r="D118" s="139"/>
      <c r="E118" s="139"/>
      <c r="F118" s="140"/>
      <c r="G118" s="140"/>
      <c r="H118" s="140"/>
      <c r="I118" s="140"/>
      <c r="J118" s="138"/>
    </row>
    <row r="119" spans="1:10" ht="12.75">
      <c r="A119" s="166"/>
      <c r="B119" s="139"/>
      <c r="C119" s="139"/>
      <c r="D119" s="139"/>
      <c r="E119" s="139"/>
      <c r="F119" s="140"/>
      <c r="G119" s="140"/>
      <c r="H119" s="140"/>
      <c r="I119" s="140"/>
      <c r="J119" s="138"/>
    </row>
    <row r="120" spans="1:10" ht="15">
      <c r="A120" s="166"/>
      <c r="B120" s="139"/>
      <c r="C120" s="139"/>
      <c r="D120" s="139"/>
      <c r="E120" s="139"/>
      <c r="F120" s="1301" t="s">
        <v>485</v>
      </c>
      <c r="G120" s="1301"/>
      <c r="H120" s="1301"/>
      <c r="I120" s="1301"/>
      <c r="J120" s="1301"/>
    </row>
    <row r="121" spans="1:10" ht="13.5" thickBot="1">
      <c r="A121" s="166"/>
      <c r="B121" s="139"/>
      <c r="C121" s="139"/>
      <c r="D121" s="139"/>
      <c r="E121" s="139"/>
      <c r="F121" s="140"/>
      <c r="G121" s="140"/>
      <c r="H121" s="140"/>
      <c r="I121" s="140"/>
      <c r="J121" s="138"/>
    </row>
    <row r="122" spans="1:11" ht="13.5" customHeight="1" thickTop="1">
      <c r="A122" s="1289" t="s">
        <v>823</v>
      </c>
      <c r="B122" s="1287" t="s">
        <v>824</v>
      </c>
      <c r="C122" s="1287"/>
      <c r="D122" s="1287"/>
      <c r="E122" s="1287"/>
      <c r="F122" s="1206" t="s">
        <v>532</v>
      </c>
      <c r="G122" s="1206" t="s">
        <v>21</v>
      </c>
      <c r="H122" s="1206" t="s">
        <v>22</v>
      </c>
      <c r="I122" s="1206" t="s">
        <v>23</v>
      </c>
      <c r="J122" s="1029" t="s">
        <v>538</v>
      </c>
      <c r="K122" s="98"/>
    </row>
    <row r="123" spans="1:11" ht="24" customHeight="1">
      <c r="A123" s="1290"/>
      <c r="B123" s="1288"/>
      <c r="C123" s="1288"/>
      <c r="D123" s="1288"/>
      <c r="E123" s="1288"/>
      <c r="F123" s="1207"/>
      <c r="G123" s="1031"/>
      <c r="H123" s="1031"/>
      <c r="I123" s="1031"/>
      <c r="J123" s="1030"/>
      <c r="K123" s="98"/>
    </row>
    <row r="124" spans="1:11" ht="29.25" customHeight="1">
      <c r="A124" s="84"/>
      <c r="B124" s="1248" t="s">
        <v>494</v>
      </c>
      <c r="C124" s="1249"/>
      <c r="D124" s="1249"/>
      <c r="E124" s="1250"/>
      <c r="F124" s="85"/>
      <c r="G124" s="135"/>
      <c r="H124" s="135"/>
      <c r="I124" s="135"/>
      <c r="J124" s="86"/>
      <c r="K124" s="98"/>
    </row>
    <row r="125" spans="1:11" ht="29.25" customHeight="1">
      <c r="A125" s="84"/>
      <c r="B125" s="1248" t="s">
        <v>100</v>
      </c>
      <c r="C125" s="1293"/>
      <c r="D125" s="1293"/>
      <c r="E125" s="1294"/>
      <c r="F125" s="85"/>
      <c r="G125" s="135"/>
      <c r="H125" s="135"/>
      <c r="I125" s="135"/>
      <c r="J125" s="86"/>
      <c r="K125" s="98"/>
    </row>
    <row r="126" spans="1:11" ht="16.5" customHeight="1">
      <c r="A126" s="87"/>
      <c r="B126" s="1265" t="s">
        <v>825</v>
      </c>
      <c r="C126" s="1265"/>
      <c r="D126" s="1265"/>
      <c r="E126" s="1265"/>
      <c r="F126" s="88"/>
      <c r="G126" s="136"/>
      <c r="H126" s="136"/>
      <c r="I126" s="136"/>
      <c r="J126" s="89"/>
      <c r="K126" s="98"/>
    </row>
    <row r="127" spans="1:11" ht="16.5" customHeight="1">
      <c r="A127" s="143" t="s">
        <v>889</v>
      </c>
      <c r="B127" s="1265" t="s">
        <v>826</v>
      </c>
      <c r="C127" s="1265"/>
      <c r="D127" s="1265"/>
      <c r="E127" s="1265"/>
      <c r="F127" s="172">
        <f>F128+F130</f>
        <v>77084</v>
      </c>
      <c r="G127" s="172">
        <f>G128+G130</f>
        <v>65831</v>
      </c>
      <c r="H127" s="172">
        <f>H128+H130</f>
        <v>61827</v>
      </c>
      <c r="I127" s="172">
        <f>I128+I130</f>
        <v>61826</v>
      </c>
      <c r="J127" s="161">
        <f>I127/H127*100</f>
        <v>99.99838258366086</v>
      </c>
      <c r="K127" s="98"/>
    </row>
    <row r="128" spans="1:11" ht="12.75" customHeight="1">
      <c r="A128" s="90" t="s">
        <v>827</v>
      </c>
      <c r="B128" s="1275" t="s">
        <v>828</v>
      </c>
      <c r="C128" s="1275"/>
      <c r="D128" s="1275"/>
      <c r="E128" s="1275"/>
      <c r="F128" s="544">
        <v>77084</v>
      </c>
      <c r="G128" s="544">
        <v>65831</v>
      </c>
      <c r="H128" s="544">
        <v>61827</v>
      </c>
      <c r="I128" s="544">
        <v>61826</v>
      </c>
      <c r="J128" s="231">
        <f>I128/H128*100</f>
        <v>99.99838258366086</v>
      </c>
      <c r="K128" s="98"/>
    </row>
    <row r="129" spans="1:11" ht="12.75" customHeight="1">
      <c r="A129" s="91" t="s">
        <v>829</v>
      </c>
      <c r="B129" s="1245" t="s">
        <v>257</v>
      </c>
      <c r="C129" s="1246"/>
      <c r="D129" s="1246"/>
      <c r="E129" s="1247"/>
      <c r="F129" s="476">
        <v>0</v>
      </c>
      <c r="G129" s="476">
        <v>0</v>
      </c>
      <c r="H129" s="476">
        <v>0</v>
      </c>
      <c r="I129" s="476">
        <v>0</v>
      </c>
      <c r="J129" s="174">
        <v>0</v>
      </c>
      <c r="K129" s="98"/>
    </row>
    <row r="130" spans="1:11" ht="12.75" customHeight="1">
      <c r="A130" s="91" t="s">
        <v>837</v>
      </c>
      <c r="B130" s="1263" t="s">
        <v>830</v>
      </c>
      <c r="C130" s="1263"/>
      <c r="D130" s="1263"/>
      <c r="E130" s="1263"/>
      <c r="F130" s="146">
        <v>0</v>
      </c>
      <c r="G130" s="146">
        <v>0</v>
      </c>
      <c r="H130" s="146">
        <v>0</v>
      </c>
      <c r="I130" s="146">
        <v>0</v>
      </c>
      <c r="J130" s="163">
        <v>0</v>
      </c>
      <c r="K130" s="98"/>
    </row>
    <row r="131" spans="1:11" ht="12.75">
      <c r="A131" s="93" t="s">
        <v>258</v>
      </c>
      <c r="B131" s="1263" t="s">
        <v>831</v>
      </c>
      <c r="C131" s="1263"/>
      <c r="D131" s="1263"/>
      <c r="E131" s="1263"/>
      <c r="F131" s="147">
        <v>0</v>
      </c>
      <c r="G131" s="147">
        <v>0</v>
      </c>
      <c r="H131" s="147">
        <v>0</v>
      </c>
      <c r="I131" s="147">
        <v>0</v>
      </c>
      <c r="J131" s="159">
        <v>0</v>
      </c>
      <c r="K131" s="98"/>
    </row>
    <row r="132" spans="1:11" ht="12.75">
      <c r="A132" s="93" t="s">
        <v>259</v>
      </c>
      <c r="B132" s="1263" t="s">
        <v>832</v>
      </c>
      <c r="C132" s="1263"/>
      <c r="D132" s="1263"/>
      <c r="E132" s="1263"/>
      <c r="F132" s="147">
        <v>0</v>
      </c>
      <c r="G132" s="147">
        <v>0</v>
      </c>
      <c r="H132" s="147">
        <v>0</v>
      </c>
      <c r="I132" s="147">
        <v>0</v>
      </c>
      <c r="J132" s="159">
        <v>0</v>
      </c>
      <c r="K132" s="98"/>
    </row>
    <row r="133" spans="1:11" ht="12.75" customHeight="1">
      <c r="A133" s="93" t="s">
        <v>260</v>
      </c>
      <c r="B133" s="1263" t="s">
        <v>833</v>
      </c>
      <c r="C133" s="1263"/>
      <c r="D133" s="1263"/>
      <c r="E133" s="1263"/>
      <c r="F133" s="147">
        <v>0</v>
      </c>
      <c r="G133" s="147">
        <v>0</v>
      </c>
      <c r="H133" s="147">
        <v>0</v>
      </c>
      <c r="I133" s="147">
        <v>0</v>
      </c>
      <c r="J133" s="159">
        <v>0</v>
      </c>
      <c r="K133" s="98"/>
    </row>
    <row r="134" spans="1:11" ht="12.75">
      <c r="A134" s="94" t="s">
        <v>405</v>
      </c>
      <c r="B134" s="1292" t="s">
        <v>834</v>
      </c>
      <c r="C134" s="1292"/>
      <c r="D134" s="1292"/>
      <c r="E134" s="1292"/>
      <c r="F134" s="148">
        <v>0</v>
      </c>
      <c r="G134" s="148">
        <v>0</v>
      </c>
      <c r="H134" s="148">
        <v>0</v>
      </c>
      <c r="I134" s="148">
        <v>0</v>
      </c>
      <c r="J134" s="160">
        <v>0</v>
      </c>
      <c r="K134" s="98"/>
    </row>
    <row r="135" spans="1:11" ht="12.75">
      <c r="A135" s="95" t="s">
        <v>361</v>
      </c>
      <c r="B135" s="1211" t="s">
        <v>836</v>
      </c>
      <c r="C135" s="1212"/>
      <c r="D135" s="1212"/>
      <c r="E135" s="1213"/>
      <c r="F135" s="149">
        <f>F136</f>
        <v>0</v>
      </c>
      <c r="G135" s="149">
        <f>G136</f>
        <v>0</v>
      </c>
      <c r="H135" s="149">
        <v>0</v>
      </c>
      <c r="I135" s="149">
        <f>I136</f>
        <v>0</v>
      </c>
      <c r="J135" s="161">
        <v>0</v>
      </c>
      <c r="K135" s="98"/>
    </row>
    <row r="136" spans="1:11" ht="12.75" customHeight="1">
      <c r="A136" s="96" t="s">
        <v>844</v>
      </c>
      <c r="B136" s="1275" t="s">
        <v>838</v>
      </c>
      <c r="C136" s="1275"/>
      <c r="D136" s="1275"/>
      <c r="E136" s="1275"/>
      <c r="F136" s="144">
        <f>SUM(F137:F142)</f>
        <v>0</v>
      </c>
      <c r="G136" s="144">
        <f>SUM(G137:G142)</f>
        <v>0</v>
      </c>
      <c r="H136" s="144">
        <v>0</v>
      </c>
      <c r="I136" s="144">
        <f>SUM(I137:I142)</f>
        <v>0</v>
      </c>
      <c r="J136" s="162">
        <v>0</v>
      </c>
      <c r="K136" s="98"/>
    </row>
    <row r="137" spans="1:11" ht="12.75">
      <c r="A137" s="93" t="s">
        <v>261</v>
      </c>
      <c r="B137" s="1263" t="s">
        <v>839</v>
      </c>
      <c r="C137" s="1263"/>
      <c r="D137" s="1263"/>
      <c r="E137" s="1263"/>
      <c r="F137" s="147">
        <v>0</v>
      </c>
      <c r="G137" s="147">
        <v>0</v>
      </c>
      <c r="H137" s="147">
        <v>0</v>
      </c>
      <c r="I137" s="147">
        <v>0</v>
      </c>
      <c r="J137" s="159">
        <v>0</v>
      </c>
      <c r="K137" s="98"/>
    </row>
    <row r="138" spans="1:11" ht="12.75">
      <c r="A138" s="93" t="s">
        <v>262</v>
      </c>
      <c r="B138" s="1263" t="s">
        <v>840</v>
      </c>
      <c r="C138" s="1263"/>
      <c r="D138" s="1263"/>
      <c r="E138" s="1263"/>
      <c r="F138" s="147">
        <v>0</v>
      </c>
      <c r="G138" s="147">
        <v>0</v>
      </c>
      <c r="H138" s="147">
        <v>0</v>
      </c>
      <c r="I138" s="147">
        <v>0</v>
      </c>
      <c r="J138" s="159">
        <v>0</v>
      </c>
      <c r="K138" s="98"/>
    </row>
    <row r="139" spans="1:11" ht="12.75">
      <c r="A139" s="93" t="s">
        <v>263</v>
      </c>
      <c r="B139" s="1263" t="s">
        <v>913</v>
      </c>
      <c r="C139" s="1263"/>
      <c r="D139" s="1263"/>
      <c r="E139" s="1263"/>
      <c r="F139" s="147">
        <v>0</v>
      </c>
      <c r="G139" s="147">
        <v>0</v>
      </c>
      <c r="H139" s="147">
        <v>0</v>
      </c>
      <c r="I139" s="147">
        <v>0</v>
      </c>
      <c r="J139" s="159">
        <v>0</v>
      </c>
      <c r="K139" s="98"/>
    </row>
    <row r="140" spans="1:11" ht="12.75">
      <c r="A140" s="97" t="s">
        <v>264</v>
      </c>
      <c r="B140" s="1151" t="s">
        <v>841</v>
      </c>
      <c r="C140" s="1272"/>
      <c r="D140" s="1272"/>
      <c r="E140" s="1273"/>
      <c r="F140" s="150">
        <v>0</v>
      </c>
      <c r="G140" s="150">
        <v>0</v>
      </c>
      <c r="H140" s="150">
        <v>0</v>
      </c>
      <c r="I140" s="150">
        <v>0</v>
      </c>
      <c r="J140" s="159">
        <v>0</v>
      </c>
      <c r="K140" s="98"/>
    </row>
    <row r="141" spans="1:11" ht="12.75">
      <c r="A141" s="93" t="s">
        <v>265</v>
      </c>
      <c r="B141" s="1151" t="s">
        <v>842</v>
      </c>
      <c r="C141" s="1272"/>
      <c r="D141" s="1272"/>
      <c r="E141" s="1273"/>
      <c r="F141" s="152">
        <v>0</v>
      </c>
      <c r="G141" s="152">
        <v>0</v>
      </c>
      <c r="H141" s="152">
        <v>0</v>
      </c>
      <c r="I141" s="152">
        <v>0</v>
      </c>
      <c r="J141" s="159">
        <v>0</v>
      </c>
      <c r="K141" s="98"/>
    </row>
    <row r="142" spans="1:11" ht="12.75">
      <c r="A142" s="93" t="s">
        <v>266</v>
      </c>
      <c r="B142" s="1151" t="s">
        <v>910</v>
      </c>
      <c r="C142" s="1035"/>
      <c r="D142" s="1035"/>
      <c r="E142" s="1027"/>
      <c r="F142" s="152">
        <v>0</v>
      </c>
      <c r="G142" s="152">
        <v>0</v>
      </c>
      <c r="H142" s="152">
        <v>0</v>
      </c>
      <c r="I142" s="152">
        <v>0</v>
      </c>
      <c r="J142" s="159">
        <v>0</v>
      </c>
      <c r="K142" s="98"/>
    </row>
    <row r="143" spans="1:11" ht="12.75">
      <c r="A143" s="99" t="s">
        <v>891</v>
      </c>
      <c r="B143" s="1211" t="s">
        <v>489</v>
      </c>
      <c r="C143" s="1266"/>
      <c r="D143" s="1266"/>
      <c r="E143" s="1267"/>
      <c r="F143" s="478">
        <f>F144+F145+F148+F146</f>
        <v>189905</v>
      </c>
      <c r="G143" s="478">
        <f>SUM(G144:G148)</f>
        <v>162120</v>
      </c>
      <c r="H143" s="478">
        <f>SUM(H144:H148)</f>
        <v>181594</v>
      </c>
      <c r="I143" s="478">
        <f>SUM(I144:I148)</f>
        <v>182053</v>
      </c>
      <c r="J143" s="161">
        <f aca="true" t="shared" si="2" ref="J143:J150">I143/H143*100</f>
        <v>100.25276165512076</v>
      </c>
      <c r="K143" s="98"/>
    </row>
    <row r="144" spans="1:11" ht="12.75">
      <c r="A144" s="96"/>
      <c r="B144" s="1214" t="s">
        <v>490</v>
      </c>
      <c r="C144" s="1268"/>
      <c r="D144" s="1268"/>
      <c r="E144" s="1269"/>
      <c r="F144" s="477">
        <v>137050</v>
      </c>
      <c r="G144" s="477">
        <v>127408</v>
      </c>
      <c r="H144" s="477">
        <v>124431</v>
      </c>
      <c r="I144" s="477">
        <v>124431</v>
      </c>
      <c r="J144" s="231">
        <f t="shared" si="2"/>
        <v>100</v>
      </c>
      <c r="K144" s="98"/>
    </row>
    <row r="145" spans="1:11" ht="12.75">
      <c r="A145" s="93"/>
      <c r="B145" s="1151" t="s">
        <v>615</v>
      </c>
      <c r="C145" s="1026"/>
      <c r="D145" s="1026"/>
      <c r="E145" s="1027"/>
      <c r="F145" s="152">
        <v>36880</v>
      </c>
      <c r="G145" s="152">
        <v>34712</v>
      </c>
      <c r="H145" s="152">
        <v>34712</v>
      </c>
      <c r="I145" s="152">
        <v>34712</v>
      </c>
      <c r="J145" s="212">
        <f t="shared" si="2"/>
        <v>100</v>
      </c>
      <c r="K145" s="98"/>
    </row>
    <row r="146" spans="1:11" ht="12.75">
      <c r="A146" s="93"/>
      <c r="B146" s="1151" t="s">
        <v>74</v>
      </c>
      <c r="C146" s="1026"/>
      <c r="D146" s="1026"/>
      <c r="E146" s="1027"/>
      <c r="F146" s="152">
        <v>2778</v>
      </c>
      <c r="G146" s="152">
        <v>0</v>
      </c>
      <c r="H146" s="152">
        <v>6519</v>
      </c>
      <c r="I146" s="152">
        <v>6519</v>
      </c>
      <c r="J146" s="212">
        <f t="shared" si="2"/>
        <v>100</v>
      </c>
      <c r="K146" s="98"/>
    </row>
    <row r="147" spans="1:11" ht="12.75">
      <c r="A147" s="93"/>
      <c r="B147" s="1151" t="s">
        <v>78</v>
      </c>
      <c r="C147" s="1026"/>
      <c r="D147" s="1026"/>
      <c r="E147" s="1027"/>
      <c r="F147" s="152">
        <v>0</v>
      </c>
      <c r="G147" s="152">
        <v>0</v>
      </c>
      <c r="H147" s="152">
        <v>13874</v>
      </c>
      <c r="I147" s="152">
        <v>13874</v>
      </c>
      <c r="J147" s="212">
        <v>0</v>
      </c>
      <c r="K147" s="98"/>
    </row>
    <row r="148" spans="1:11" ht="12.75">
      <c r="A148" s="93"/>
      <c r="B148" s="1151" t="s">
        <v>492</v>
      </c>
      <c r="C148" s="1026"/>
      <c r="D148" s="1026"/>
      <c r="E148" s="1027"/>
      <c r="F148" s="152">
        <v>13197</v>
      </c>
      <c r="G148" s="152">
        <v>0</v>
      </c>
      <c r="H148" s="152">
        <v>2058</v>
      </c>
      <c r="I148" s="152">
        <v>2517</v>
      </c>
      <c r="J148" s="212">
        <f t="shared" si="2"/>
        <v>122.30320699708454</v>
      </c>
      <c r="K148" s="98"/>
    </row>
    <row r="149" spans="1:11" ht="12.75">
      <c r="A149" s="94" t="s">
        <v>892</v>
      </c>
      <c r="B149" s="1291" t="s">
        <v>466</v>
      </c>
      <c r="C149" s="1291"/>
      <c r="D149" s="1291"/>
      <c r="E149" s="1291"/>
      <c r="F149" s="156">
        <f>SUM(F150:F150)</f>
        <v>1738</v>
      </c>
      <c r="G149" s="156">
        <f>SUM(G150:G150)</f>
        <v>0</v>
      </c>
      <c r="H149" s="156">
        <f>SUM(H150:H150)</f>
        <v>3221</v>
      </c>
      <c r="I149" s="156">
        <f>SUM(I150:I150)</f>
        <v>3221</v>
      </c>
      <c r="J149" s="448">
        <f t="shared" si="2"/>
        <v>100</v>
      </c>
      <c r="K149" s="98"/>
    </row>
    <row r="150" spans="1:11" ht="12.75">
      <c r="A150" s="96" t="s">
        <v>856</v>
      </c>
      <c r="B150" s="1275" t="s">
        <v>852</v>
      </c>
      <c r="C150" s="1275"/>
      <c r="D150" s="1275"/>
      <c r="E150" s="1275"/>
      <c r="F150" s="546">
        <v>1738</v>
      </c>
      <c r="G150" s="546">
        <v>0</v>
      </c>
      <c r="H150" s="546">
        <v>3221</v>
      </c>
      <c r="I150" s="546">
        <v>3221</v>
      </c>
      <c r="J150" s="231">
        <f t="shared" si="2"/>
        <v>100</v>
      </c>
      <c r="K150" s="98"/>
    </row>
    <row r="151" spans="1:11" ht="12.75">
      <c r="A151" s="103" t="s">
        <v>893</v>
      </c>
      <c r="B151" s="1270" t="s">
        <v>333</v>
      </c>
      <c r="C151" s="1270"/>
      <c r="D151" s="1270"/>
      <c r="E151" s="1270"/>
      <c r="F151" s="149">
        <v>0</v>
      </c>
      <c r="G151" s="149">
        <v>0</v>
      </c>
      <c r="H151" s="149">
        <v>0</v>
      </c>
      <c r="I151" s="149">
        <v>0</v>
      </c>
      <c r="J151" s="161">
        <v>0</v>
      </c>
      <c r="K151" s="98"/>
    </row>
    <row r="152" spans="1:11" ht="12.75">
      <c r="A152" s="97"/>
      <c r="B152" s="1151" t="s">
        <v>345</v>
      </c>
      <c r="C152" s="1152"/>
      <c r="D152" s="1152"/>
      <c r="E152" s="1153"/>
      <c r="F152" s="152">
        <v>0</v>
      </c>
      <c r="G152" s="152">
        <v>0</v>
      </c>
      <c r="H152" s="152">
        <v>0</v>
      </c>
      <c r="I152" s="152">
        <v>0</v>
      </c>
      <c r="J152" s="231">
        <v>0</v>
      </c>
      <c r="K152" s="98"/>
    </row>
    <row r="153" spans="1:11" ht="12.75">
      <c r="A153" s="96" t="s">
        <v>894</v>
      </c>
      <c r="B153" s="1242" t="s">
        <v>869</v>
      </c>
      <c r="C153" s="1243"/>
      <c r="D153" s="1243"/>
      <c r="E153" s="1244"/>
      <c r="F153" s="463">
        <f>SUM(F154)</f>
        <v>0</v>
      </c>
      <c r="G153" s="463">
        <f>SUM(G154)</f>
        <v>0</v>
      </c>
      <c r="H153" s="463">
        <v>0</v>
      </c>
      <c r="I153" s="463">
        <f>SUM(I154)</f>
        <v>0</v>
      </c>
      <c r="J153" s="164">
        <v>0</v>
      </c>
      <c r="K153" s="98"/>
    </row>
    <row r="154" spans="1:11" ht="13.5" thickBot="1">
      <c r="A154" s="94" t="s">
        <v>870</v>
      </c>
      <c r="B154" s="1217" t="s">
        <v>280</v>
      </c>
      <c r="C154" s="1218"/>
      <c r="D154" s="1218"/>
      <c r="E154" s="1219"/>
      <c r="F154" s="155">
        <v>0</v>
      </c>
      <c r="G154" s="155">
        <v>0</v>
      </c>
      <c r="H154" s="155">
        <v>0</v>
      </c>
      <c r="I154" s="155">
        <v>0</v>
      </c>
      <c r="J154" s="173">
        <v>0</v>
      </c>
      <c r="K154" s="98"/>
    </row>
    <row r="155" spans="1:11" ht="13.5" thickBot="1">
      <c r="A155" s="453"/>
      <c r="B155" s="1157" t="s">
        <v>469</v>
      </c>
      <c r="C155" s="972"/>
      <c r="D155" s="972"/>
      <c r="E155" s="959"/>
      <c r="F155" s="455">
        <f>F127+F135+F149+F151+F129+F143</f>
        <v>268727</v>
      </c>
      <c r="G155" s="454">
        <f>G127+G143+G149</f>
        <v>227951</v>
      </c>
      <c r="H155" s="454">
        <f>H127+H143+H149</f>
        <v>246642</v>
      </c>
      <c r="I155" s="455">
        <f>I127+I135+I149+I151+I129+I143</f>
        <v>247100</v>
      </c>
      <c r="J155" s="456">
        <f>I155/H155*100</f>
        <v>100.18569424510018</v>
      </c>
      <c r="K155" s="98"/>
    </row>
    <row r="156" spans="1:11" ht="12.75">
      <c r="A156" s="93"/>
      <c r="B156" s="1151"/>
      <c r="C156" s="1026"/>
      <c r="D156" s="1026"/>
      <c r="E156" s="1027"/>
      <c r="F156" s="152"/>
      <c r="G156" s="152"/>
      <c r="H156" s="152"/>
      <c r="I156" s="152"/>
      <c r="J156" s="159"/>
      <c r="K156" s="98"/>
    </row>
    <row r="157" spans="1:11" ht="12.75">
      <c r="A157" s="96" t="s">
        <v>493</v>
      </c>
      <c r="B157" s="1242" t="s">
        <v>843</v>
      </c>
      <c r="C157" s="1243"/>
      <c r="D157" s="1243"/>
      <c r="E157" s="1244"/>
      <c r="F157" s="153">
        <f>SUM(F158:F160)</f>
        <v>0</v>
      </c>
      <c r="G157" s="153">
        <f>SUM(G158:G160)</f>
        <v>0</v>
      </c>
      <c r="H157" s="153">
        <f>SUM(H158:H160)</f>
        <v>0</v>
      </c>
      <c r="I157" s="153">
        <f>SUM(I158:I160)</f>
        <v>0</v>
      </c>
      <c r="J157" s="161">
        <v>0</v>
      </c>
      <c r="K157" s="98"/>
    </row>
    <row r="158" spans="1:11" ht="12.75" customHeight="1">
      <c r="A158" s="96" t="s">
        <v>846</v>
      </c>
      <c r="B158" s="1214" t="s">
        <v>845</v>
      </c>
      <c r="C158" s="1215"/>
      <c r="D158" s="1215"/>
      <c r="E158" s="1216"/>
      <c r="F158" s="547">
        <v>0</v>
      </c>
      <c r="G158" s="547">
        <v>0</v>
      </c>
      <c r="H158" s="547">
        <v>0</v>
      </c>
      <c r="I158" s="547">
        <v>0</v>
      </c>
      <c r="J158" s="162">
        <v>0</v>
      </c>
      <c r="K158" s="98"/>
    </row>
    <row r="159" spans="1:11" ht="12.75">
      <c r="A159" s="93" t="s">
        <v>848</v>
      </c>
      <c r="B159" s="1263" t="s">
        <v>847</v>
      </c>
      <c r="C159" s="1263"/>
      <c r="D159" s="1263"/>
      <c r="E159" s="1263"/>
      <c r="F159" s="151">
        <v>0</v>
      </c>
      <c r="G159" s="151">
        <v>0</v>
      </c>
      <c r="H159" s="151">
        <v>0</v>
      </c>
      <c r="I159" s="151">
        <v>0</v>
      </c>
      <c r="J159" s="163">
        <v>0</v>
      </c>
      <c r="K159" s="98"/>
    </row>
    <row r="160" spans="1:11" ht="12.75">
      <c r="A160" s="94" t="s">
        <v>851</v>
      </c>
      <c r="B160" s="1218" t="s">
        <v>849</v>
      </c>
      <c r="C160" s="1276"/>
      <c r="D160" s="1276"/>
      <c r="E160" s="1276"/>
      <c r="F160" s="548">
        <v>0</v>
      </c>
      <c r="G160" s="548">
        <v>0</v>
      </c>
      <c r="H160" s="548">
        <v>0</v>
      </c>
      <c r="I160" s="548">
        <v>0</v>
      </c>
      <c r="J160" s="173">
        <v>0</v>
      </c>
      <c r="K160" s="98"/>
    </row>
    <row r="161" spans="1:11" ht="12.75">
      <c r="A161" s="94" t="s">
        <v>493</v>
      </c>
      <c r="B161" s="1291" t="s">
        <v>467</v>
      </c>
      <c r="C161" s="1291"/>
      <c r="D161" s="1291"/>
      <c r="E161" s="1291"/>
      <c r="F161" s="156">
        <f>SUM(F162:F162)</f>
        <v>6737</v>
      </c>
      <c r="G161" s="156">
        <f>SUM(G162:G162)</f>
        <v>7290</v>
      </c>
      <c r="H161" s="156">
        <f>SUM(H162:H162)</f>
        <v>6546</v>
      </c>
      <c r="I161" s="156">
        <f>SUM(I162:I162)</f>
        <v>6549</v>
      </c>
      <c r="J161" s="161">
        <f>I161/H161*100</f>
        <v>100.04582951420716</v>
      </c>
      <c r="K161" s="98"/>
    </row>
    <row r="162" spans="1:11" ht="12.75">
      <c r="A162" s="93" t="s">
        <v>860</v>
      </c>
      <c r="B162" s="1263" t="s">
        <v>857</v>
      </c>
      <c r="C162" s="1263"/>
      <c r="D162" s="1263"/>
      <c r="E162" s="1263"/>
      <c r="F162" s="549">
        <v>6737</v>
      </c>
      <c r="G162" s="549">
        <v>7290</v>
      </c>
      <c r="H162" s="549">
        <v>6546</v>
      </c>
      <c r="I162" s="549">
        <v>6549</v>
      </c>
      <c r="J162" s="545">
        <f>I162/H162*100</f>
        <v>100.04582951420716</v>
      </c>
      <c r="K162" s="98"/>
    </row>
    <row r="163" spans="1:11" ht="12.75">
      <c r="A163" s="104" t="s">
        <v>346</v>
      </c>
      <c r="B163" s="1236" t="s">
        <v>337</v>
      </c>
      <c r="C163" s="1237"/>
      <c r="D163" s="1237"/>
      <c r="E163" s="1238"/>
      <c r="F163" s="149">
        <v>0</v>
      </c>
      <c r="G163" s="149">
        <v>0</v>
      </c>
      <c r="H163" s="149">
        <v>0</v>
      </c>
      <c r="I163" s="149">
        <v>0</v>
      </c>
      <c r="J163" s="161">
        <v>0</v>
      </c>
      <c r="K163" s="98"/>
    </row>
    <row r="164" spans="1:11" ht="13.5" thickBot="1">
      <c r="A164" s="97"/>
      <c r="B164" s="1151" t="s">
        <v>345</v>
      </c>
      <c r="C164" s="1152"/>
      <c r="D164" s="1152"/>
      <c r="E164" s="1153"/>
      <c r="F164" s="150">
        <v>0</v>
      </c>
      <c r="G164" s="150">
        <v>0</v>
      </c>
      <c r="H164" s="150">
        <v>0</v>
      </c>
      <c r="I164" s="150">
        <v>0</v>
      </c>
      <c r="J164" s="545">
        <v>0</v>
      </c>
      <c r="K164" s="98"/>
    </row>
    <row r="165" spans="1:11" ht="13.5" thickBot="1">
      <c r="A165" s="458"/>
      <c r="B165" s="1157" t="s">
        <v>470</v>
      </c>
      <c r="C165" s="972"/>
      <c r="D165" s="972"/>
      <c r="E165" s="959"/>
      <c r="F165" s="460">
        <f>F157+F161+F163</f>
        <v>6737</v>
      </c>
      <c r="G165" s="459">
        <f>G161+G163</f>
        <v>7290</v>
      </c>
      <c r="H165" s="459">
        <f>H161+H163</f>
        <v>6546</v>
      </c>
      <c r="I165" s="460">
        <f>I157+I161+I163</f>
        <v>6549</v>
      </c>
      <c r="J165" s="552">
        <f>I165/H165*100</f>
        <v>100.04582951420716</v>
      </c>
      <c r="K165" s="98"/>
    </row>
    <row r="166" spans="1:11" ht="12.75" customHeight="1">
      <c r="A166" s="449" t="s">
        <v>346</v>
      </c>
      <c r="B166" s="1227" t="s">
        <v>610</v>
      </c>
      <c r="C166" s="1228"/>
      <c r="D166" s="1228"/>
      <c r="E166" s="1229"/>
      <c r="F166" s="1220">
        <v>0</v>
      </c>
      <c r="G166" s="1220">
        <v>0</v>
      </c>
      <c r="H166" s="1220">
        <v>0</v>
      </c>
      <c r="I166" s="1220">
        <v>0</v>
      </c>
      <c r="J166" s="1222">
        <v>0</v>
      </c>
      <c r="K166" s="98"/>
    </row>
    <row r="167" spans="1:11" ht="13.5" thickBot="1">
      <c r="A167" s="462"/>
      <c r="B167" s="1230" t="s">
        <v>859</v>
      </c>
      <c r="C167" s="1231"/>
      <c r="D167" s="1231"/>
      <c r="E167" s="1232"/>
      <c r="F167" s="1281"/>
      <c r="G167" s="1281"/>
      <c r="H167" s="1300"/>
      <c r="I167" s="1281"/>
      <c r="J167" s="1223"/>
      <c r="K167" s="98"/>
    </row>
    <row r="168" spans="1:11" ht="12.75">
      <c r="A168" s="97"/>
      <c r="B168" s="1200"/>
      <c r="C168" s="1279"/>
      <c r="D168" s="1279"/>
      <c r="E168" s="1280"/>
      <c r="F168" s="461"/>
      <c r="G168" s="461"/>
      <c r="H168" s="461"/>
      <c r="I168" s="461"/>
      <c r="J168" s="174"/>
      <c r="K168" s="98"/>
    </row>
    <row r="169" spans="1:11" ht="12.75">
      <c r="A169" s="99" t="s">
        <v>377</v>
      </c>
      <c r="B169" s="1211" t="s">
        <v>471</v>
      </c>
      <c r="C169" s="1212"/>
      <c r="D169" s="1212"/>
      <c r="E169" s="1213"/>
      <c r="F169" s="149">
        <f>SUM(F170:F171)</f>
        <v>0</v>
      </c>
      <c r="G169" s="149">
        <f>SUM(G170:G171)</f>
        <v>0</v>
      </c>
      <c r="H169" s="149">
        <f>SUM(H170:H171)</f>
        <v>0</v>
      </c>
      <c r="I169" s="149">
        <f>SUM(I170:I171)</f>
        <v>0</v>
      </c>
      <c r="J169" s="161">
        <v>0</v>
      </c>
      <c r="K169" s="98"/>
    </row>
    <row r="170" spans="1:11" ht="12.75" customHeight="1">
      <c r="A170" s="93" t="s">
        <v>865</v>
      </c>
      <c r="B170" s="1151" t="s">
        <v>914</v>
      </c>
      <c r="C170" s="1277"/>
      <c r="D170" s="1277"/>
      <c r="E170" s="1278"/>
      <c r="F170" s="171">
        <v>0</v>
      </c>
      <c r="G170" s="171">
        <v>0</v>
      </c>
      <c r="H170" s="171">
        <v>0</v>
      </c>
      <c r="I170" s="171">
        <v>0</v>
      </c>
      <c r="J170" s="163">
        <v>0</v>
      </c>
      <c r="K170" s="98"/>
    </row>
    <row r="171" spans="1:11" ht="12.75">
      <c r="A171" s="93" t="s">
        <v>867</v>
      </c>
      <c r="B171" s="1217" t="s">
        <v>308</v>
      </c>
      <c r="C171" s="1218"/>
      <c r="D171" s="1218"/>
      <c r="E171" s="1219"/>
      <c r="F171" s="171">
        <v>0</v>
      </c>
      <c r="G171" s="171">
        <v>0</v>
      </c>
      <c r="H171" s="171">
        <v>0</v>
      </c>
      <c r="I171" s="171">
        <v>0</v>
      </c>
      <c r="J171" s="162">
        <v>0</v>
      </c>
      <c r="K171" s="98"/>
    </row>
    <row r="172" spans="1:11" ht="12.75">
      <c r="A172" s="96" t="s">
        <v>468</v>
      </c>
      <c r="B172" s="1191" t="s">
        <v>362</v>
      </c>
      <c r="C172" s="952"/>
      <c r="D172" s="952"/>
      <c r="E172" s="953"/>
      <c r="F172" s="185">
        <v>1529</v>
      </c>
      <c r="G172" s="185">
        <v>0</v>
      </c>
      <c r="H172" s="185">
        <v>0</v>
      </c>
      <c r="I172" s="185">
        <v>-1893</v>
      </c>
      <c r="J172" s="164">
        <v>0</v>
      </c>
      <c r="K172" s="98"/>
    </row>
    <row r="173" spans="1:11" ht="12.75" customHeight="1" thickBot="1">
      <c r="A173" s="142"/>
      <c r="B173" s="1262" t="s">
        <v>472</v>
      </c>
      <c r="C173" s="1262"/>
      <c r="D173" s="1262"/>
      <c r="E173" s="1262"/>
      <c r="F173" s="464">
        <f>F155+F165+F166+F169+F172</f>
        <v>276993</v>
      </c>
      <c r="G173" s="464">
        <f>G155+G165+G166+G169+G172</f>
        <v>235241</v>
      </c>
      <c r="H173" s="464">
        <f>H155+H165+H166+H169+H172</f>
        <v>253188</v>
      </c>
      <c r="I173" s="464">
        <f>I155+I165+I166+I169+I172</f>
        <v>251756</v>
      </c>
      <c r="J173" s="211">
        <f>I173/H173*100</f>
        <v>99.43441237341423</v>
      </c>
      <c r="K173" s="98"/>
    </row>
    <row r="174" spans="1:10" ht="12.75" customHeight="1" thickTop="1">
      <c r="A174" s="100"/>
      <c r="B174" s="101"/>
      <c r="C174" s="101"/>
      <c r="D174" s="101"/>
      <c r="E174" s="101"/>
      <c r="F174" s="137"/>
      <c r="G174" s="137"/>
      <c r="H174" s="137"/>
      <c r="I174" s="137"/>
      <c r="J174" s="138"/>
    </row>
    <row r="175" spans="1:10" ht="12.75" customHeight="1">
      <c r="A175" s="100"/>
      <c r="B175" s="101"/>
      <c r="C175" s="101"/>
      <c r="D175" s="101"/>
      <c r="E175" s="101"/>
      <c r="F175" s="137"/>
      <c r="G175" s="137"/>
      <c r="H175" s="137"/>
      <c r="I175" s="137"/>
      <c r="J175" s="138"/>
    </row>
    <row r="176" spans="1:10" ht="12.75" customHeight="1">
      <c r="A176" s="100"/>
      <c r="B176" s="101"/>
      <c r="C176" s="101"/>
      <c r="D176" s="101"/>
      <c r="E176" s="101"/>
      <c r="F176" s="137"/>
      <c r="G176" s="137"/>
      <c r="H176" s="137"/>
      <c r="I176" s="137"/>
      <c r="J176" s="138"/>
    </row>
    <row r="177" spans="1:10" ht="12.75" customHeight="1">
      <c r="A177" s="100"/>
      <c r="B177" s="101"/>
      <c r="C177" s="101"/>
      <c r="D177" s="101"/>
      <c r="E177" s="101"/>
      <c r="F177" s="137"/>
      <c r="G177" s="137"/>
      <c r="H177" s="137"/>
      <c r="I177" s="137"/>
      <c r="J177" s="138"/>
    </row>
    <row r="178" spans="1:10" ht="12.75" customHeight="1">
      <c r="A178" s="100"/>
      <c r="B178" s="101"/>
      <c r="C178" s="101"/>
      <c r="D178" s="101"/>
      <c r="E178" s="101"/>
      <c r="F178" s="137"/>
      <c r="G178" s="137"/>
      <c r="H178" s="137"/>
      <c r="I178" s="137"/>
      <c r="J178" s="138"/>
    </row>
    <row r="179" spans="1:10" ht="12.75" customHeight="1">
      <c r="A179" s="100"/>
      <c r="B179" s="101"/>
      <c r="C179" s="101"/>
      <c r="D179" s="101"/>
      <c r="E179" s="101"/>
      <c r="F179" s="137"/>
      <c r="G179" s="137"/>
      <c r="H179" s="137"/>
      <c r="I179" s="137"/>
      <c r="J179" s="138"/>
    </row>
    <row r="180" spans="1:10" ht="12.75" customHeight="1">
      <c r="A180" s="100"/>
      <c r="B180" s="101"/>
      <c r="C180" s="101"/>
      <c r="D180" s="101"/>
      <c r="E180" s="101"/>
      <c r="F180" s="1197" t="s">
        <v>485</v>
      </c>
      <c r="G180" s="1282"/>
      <c r="H180" s="1282"/>
      <c r="I180" s="1282"/>
      <c r="J180" s="1282"/>
    </row>
    <row r="181" spans="1:10" ht="12.75" customHeight="1">
      <c r="A181" s="100"/>
      <c r="B181" s="101"/>
      <c r="C181" s="101"/>
      <c r="D181" s="101"/>
      <c r="E181" s="101"/>
      <c r="F181" s="137"/>
      <c r="G181" s="137"/>
      <c r="H181" s="137"/>
      <c r="I181" s="137"/>
      <c r="J181" s="138"/>
    </row>
    <row r="182" spans="1:12" s="98" customFormat="1" ht="16.5" customHeight="1" thickBot="1">
      <c r="A182" s="100"/>
      <c r="B182" s="101"/>
      <c r="C182" s="101"/>
      <c r="D182" s="101"/>
      <c r="E182" s="101"/>
      <c r="F182" s="134"/>
      <c r="G182" s="134"/>
      <c r="H182" s="134"/>
      <c r="I182" s="134"/>
      <c r="J182" s="134" t="s">
        <v>822</v>
      </c>
      <c r="K182" s="134"/>
      <c r="L182" s="134"/>
    </row>
    <row r="183" spans="1:10" ht="13.5" customHeight="1" thickTop="1">
      <c r="A183" s="1198"/>
      <c r="B183" s="1200" t="s">
        <v>309</v>
      </c>
      <c r="C183" s="1201"/>
      <c r="D183" s="1201"/>
      <c r="E183" s="1202"/>
      <c r="F183" s="1206" t="s">
        <v>532</v>
      </c>
      <c r="G183" s="1206" t="s">
        <v>67</v>
      </c>
      <c r="H183" s="1206" t="s">
        <v>79</v>
      </c>
      <c r="I183" s="1206" t="s">
        <v>23</v>
      </c>
      <c r="J183" s="1029" t="s">
        <v>538</v>
      </c>
    </row>
    <row r="184" spans="1:10" ht="24" customHeight="1">
      <c r="A184" s="1271"/>
      <c r="B184" s="1264"/>
      <c r="C184" s="1069"/>
      <c r="D184" s="1069"/>
      <c r="E184" s="1070"/>
      <c r="F184" s="1207"/>
      <c r="G184" s="1031"/>
      <c r="H184" s="1031"/>
      <c r="I184" s="1031"/>
      <c r="J184" s="1030"/>
    </row>
    <row r="185" spans="1:10" ht="12.75">
      <c r="A185" s="91" t="s">
        <v>827</v>
      </c>
      <c r="B185" s="1176" t="s">
        <v>473</v>
      </c>
      <c r="C185" s="1176"/>
      <c r="D185" s="1176"/>
      <c r="E185" s="1176"/>
      <c r="F185" s="167">
        <v>144720</v>
      </c>
      <c r="G185" s="167">
        <v>123815</v>
      </c>
      <c r="H185" s="167">
        <v>131216</v>
      </c>
      <c r="I185" s="167">
        <v>131216</v>
      </c>
      <c r="J185" s="92">
        <f>I185/H185*100</f>
        <v>100</v>
      </c>
    </row>
    <row r="186" spans="1:10" ht="12.75">
      <c r="A186" s="91" t="s">
        <v>829</v>
      </c>
      <c r="B186" s="1176" t="s">
        <v>474</v>
      </c>
      <c r="C186" s="1176"/>
      <c r="D186" s="1176"/>
      <c r="E186" s="1176"/>
      <c r="F186" s="167">
        <v>38395</v>
      </c>
      <c r="G186" s="167">
        <v>33280</v>
      </c>
      <c r="H186" s="167">
        <v>35006</v>
      </c>
      <c r="I186" s="167">
        <v>35006</v>
      </c>
      <c r="J186" s="92">
        <f>I186/H186*100</f>
        <v>100</v>
      </c>
    </row>
    <row r="187" spans="1:10" ht="12.75">
      <c r="A187" s="91" t="s">
        <v>837</v>
      </c>
      <c r="B187" s="1176" t="s">
        <v>475</v>
      </c>
      <c r="C187" s="1176"/>
      <c r="D187" s="1176"/>
      <c r="E187" s="1176"/>
      <c r="F187" s="167">
        <v>80649</v>
      </c>
      <c r="G187" s="167">
        <v>69176</v>
      </c>
      <c r="H187" s="167">
        <v>77171</v>
      </c>
      <c r="I187" s="167">
        <v>77171</v>
      </c>
      <c r="J187" s="92">
        <f>I187/H187*100</f>
        <v>100</v>
      </c>
    </row>
    <row r="188" spans="1:10" ht="12.75">
      <c r="A188" s="91" t="s">
        <v>844</v>
      </c>
      <c r="B188" s="1176" t="s">
        <v>793</v>
      </c>
      <c r="C188" s="1176"/>
      <c r="D188" s="1176"/>
      <c r="E188" s="1176"/>
      <c r="F188" s="168">
        <v>4615</v>
      </c>
      <c r="G188" s="168">
        <v>1680</v>
      </c>
      <c r="H188" s="168">
        <v>3249</v>
      </c>
      <c r="I188" s="168">
        <v>3249</v>
      </c>
      <c r="J188" s="92">
        <f>I188/H188*100</f>
        <v>100</v>
      </c>
    </row>
    <row r="189" spans="1:10" ht="13.5" thickBot="1">
      <c r="A189" s="91" t="s">
        <v>846</v>
      </c>
      <c r="B189" s="1176" t="s">
        <v>476</v>
      </c>
      <c r="C189" s="1176"/>
      <c r="D189" s="1176"/>
      <c r="E189" s="1176"/>
      <c r="F189" s="167">
        <v>0</v>
      </c>
      <c r="G189" s="167">
        <v>0</v>
      </c>
      <c r="H189" s="167">
        <v>0</v>
      </c>
      <c r="I189" s="167">
        <v>0</v>
      </c>
      <c r="J189" s="92">
        <v>0</v>
      </c>
    </row>
    <row r="190" spans="1:10" ht="13.5" thickBot="1">
      <c r="A190" s="471"/>
      <c r="B190" s="1181" t="s">
        <v>477</v>
      </c>
      <c r="C190" s="1182"/>
      <c r="D190" s="1182"/>
      <c r="E190" s="1183"/>
      <c r="F190" s="467">
        <f>F185+F186+F187+F188+F189</f>
        <v>268379</v>
      </c>
      <c r="G190" s="467">
        <f>G185+G186+G187+G188+G189</f>
        <v>227951</v>
      </c>
      <c r="H190" s="467">
        <f>H185+H186+H187+H188+H189</f>
        <v>246642</v>
      </c>
      <c r="I190" s="467">
        <f>I185+I186+I187+I188+I189</f>
        <v>246642</v>
      </c>
      <c r="J190" s="456">
        <f>I190/H190*100</f>
        <v>100</v>
      </c>
    </row>
    <row r="191" spans="1:10" ht="12.75">
      <c r="A191" s="91"/>
      <c r="B191" s="1184"/>
      <c r="C191" s="1283"/>
      <c r="D191" s="1283"/>
      <c r="E191" s="1284"/>
      <c r="F191" s="466"/>
      <c r="G191" s="466"/>
      <c r="H191" s="466"/>
      <c r="I191" s="466"/>
      <c r="J191" s="212"/>
    </row>
    <row r="192" spans="1:10" ht="12.75">
      <c r="A192" s="91" t="s">
        <v>851</v>
      </c>
      <c r="B192" s="1151" t="s">
        <v>311</v>
      </c>
      <c r="C192" s="1296"/>
      <c r="D192" s="1296"/>
      <c r="E192" s="1153"/>
      <c r="F192" s="550">
        <v>0</v>
      </c>
      <c r="G192" s="550">
        <v>0</v>
      </c>
      <c r="H192" s="550">
        <v>0</v>
      </c>
      <c r="I192" s="550">
        <v>0</v>
      </c>
      <c r="J192" s="212">
        <v>0</v>
      </c>
    </row>
    <row r="193" spans="1:10" ht="12.75">
      <c r="A193" s="91" t="s">
        <v>856</v>
      </c>
      <c r="B193" s="1151" t="s">
        <v>312</v>
      </c>
      <c r="C193" s="1296"/>
      <c r="D193" s="1296"/>
      <c r="E193" s="1153"/>
      <c r="F193" s="550">
        <v>6738</v>
      </c>
      <c r="G193" s="550">
        <v>7290</v>
      </c>
      <c r="H193" s="550">
        <v>6546</v>
      </c>
      <c r="I193" s="550">
        <v>6546</v>
      </c>
      <c r="J193" s="212">
        <f>I193/H193*100</f>
        <v>100</v>
      </c>
    </row>
    <row r="194" spans="1:10" ht="13.5" thickBot="1">
      <c r="A194" s="91" t="s">
        <v>860</v>
      </c>
      <c r="B194" s="1151" t="s">
        <v>313</v>
      </c>
      <c r="C194" s="1296"/>
      <c r="D194" s="1296"/>
      <c r="E194" s="1153"/>
      <c r="F194" s="550">
        <v>0</v>
      </c>
      <c r="G194" s="550">
        <v>0</v>
      </c>
      <c r="H194" s="550">
        <v>0</v>
      </c>
      <c r="I194" s="550">
        <v>0</v>
      </c>
      <c r="J194" s="212">
        <v>0</v>
      </c>
    </row>
    <row r="195" spans="1:10" ht="13.5" thickBot="1">
      <c r="A195" s="471"/>
      <c r="B195" s="1157" t="s">
        <v>478</v>
      </c>
      <c r="C195" s="1298"/>
      <c r="D195" s="1298"/>
      <c r="E195" s="1299"/>
      <c r="F195" s="467">
        <f>SUM(F192:F194)</f>
        <v>6738</v>
      </c>
      <c r="G195" s="467">
        <f>SUM(G192:G194)</f>
        <v>7290</v>
      </c>
      <c r="H195" s="467">
        <f>SUM(H192:H194)</f>
        <v>6546</v>
      </c>
      <c r="I195" s="467">
        <f>SUM(I192:I194)</f>
        <v>6546</v>
      </c>
      <c r="J195" s="456">
        <f>I195/H195*100</f>
        <v>100</v>
      </c>
    </row>
    <row r="196" spans="1:10" ht="13.5" thickBot="1">
      <c r="A196" s="91"/>
      <c r="B196" s="1151"/>
      <c r="C196" s="1295"/>
      <c r="D196" s="1295"/>
      <c r="E196" s="1091"/>
      <c r="F196" s="169"/>
      <c r="G196" s="169"/>
      <c r="H196" s="169"/>
      <c r="I196" s="169"/>
      <c r="J196" s="213"/>
    </row>
    <row r="197" spans="1:10" ht="13.5" thickBot="1">
      <c r="A197" s="471" t="s">
        <v>865</v>
      </c>
      <c r="B197" s="1157" t="s">
        <v>479</v>
      </c>
      <c r="C197" s="1298"/>
      <c r="D197" s="1298"/>
      <c r="E197" s="1299"/>
      <c r="F197" s="470">
        <v>0</v>
      </c>
      <c r="G197" s="470">
        <v>0</v>
      </c>
      <c r="H197" s="470">
        <v>0</v>
      </c>
      <c r="I197" s="470">
        <v>0</v>
      </c>
      <c r="J197" s="456">
        <v>0</v>
      </c>
    </row>
    <row r="198" spans="1:10" ht="12.75">
      <c r="A198" s="91"/>
      <c r="B198" s="1151"/>
      <c r="C198" s="1295"/>
      <c r="D198" s="1295"/>
      <c r="E198" s="1091"/>
      <c r="F198" s="169"/>
      <c r="G198" s="169"/>
      <c r="H198" s="169"/>
      <c r="I198" s="169"/>
      <c r="J198" s="213"/>
    </row>
    <row r="199" spans="1:11" ht="12.75">
      <c r="A199" s="91" t="s">
        <v>867</v>
      </c>
      <c r="B199" s="1170" t="s">
        <v>480</v>
      </c>
      <c r="C199" s="1170"/>
      <c r="D199" s="1170"/>
      <c r="E199" s="1170"/>
      <c r="F199" s="465">
        <v>0</v>
      </c>
      <c r="G199" s="465">
        <v>0</v>
      </c>
      <c r="H199" s="465">
        <v>0</v>
      </c>
      <c r="I199" s="465">
        <v>0</v>
      </c>
      <c r="J199" s="469">
        <v>0</v>
      </c>
      <c r="K199" s="98"/>
    </row>
    <row r="200" spans="1:11" ht="12.75">
      <c r="A200" s="91" t="s">
        <v>870</v>
      </c>
      <c r="B200" s="1170" t="s">
        <v>481</v>
      </c>
      <c r="C200" s="1170"/>
      <c r="D200" s="1170"/>
      <c r="E200" s="1170"/>
      <c r="F200" s="465">
        <v>0</v>
      </c>
      <c r="G200" s="465">
        <v>0</v>
      </c>
      <c r="H200" s="465">
        <v>0</v>
      </c>
      <c r="I200" s="465">
        <v>0</v>
      </c>
      <c r="J200" s="469">
        <v>0</v>
      </c>
      <c r="K200" s="98"/>
    </row>
    <row r="201" spans="1:11" ht="12.75">
      <c r="A201" s="91"/>
      <c r="B201" s="1169"/>
      <c r="C201" s="1170"/>
      <c r="D201" s="1170"/>
      <c r="E201" s="1171"/>
      <c r="F201" s="465"/>
      <c r="G201" s="465"/>
      <c r="H201" s="465"/>
      <c r="I201" s="465"/>
      <c r="J201" s="469"/>
      <c r="K201" s="98"/>
    </row>
    <row r="202" spans="1:11" ht="12.75">
      <c r="A202" s="91"/>
      <c r="B202" s="1169" t="s">
        <v>471</v>
      </c>
      <c r="C202" s="1170"/>
      <c r="D202" s="1170"/>
      <c r="E202" s="1171"/>
      <c r="F202" s="465">
        <f>F203+F204</f>
        <v>0</v>
      </c>
      <c r="G202" s="465">
        <f>G203+G204</f>
        <v>0</v>
      </c>
      <c r="H202" s="465">
        <v>0</v>
      </c>
      <c r="I202" s="465">
        <f>I203+I204</f>
        <v>0</v>
      </c>
      <c r="J202" s="553">
        <f>J203+J204</f>
        <v>0</v>
      </c>
      <c r="K202" s="98"/>
    </row>
    <row r="203" spans="1:11" ht="12.75">
      <c r="A203" s="91" t="s">
        <v>856</v>
      </c>
      <c r="B203" s="1151" t="s">
        <v>464</v>
      </c>
      <c r="C203" s="1152"/>
      <c r="D203" s="1152"/>
      <c r="E203" s="1153"/>
      <c r="F203" s="169">
        <v>0</v>
      </c>
      <c r="G203" s="169">
        <v>0</v>
      </c>
      <c r="H203" s="169">
        <v>0</v>
      </c>
      <c r="I203" s="169">
        <v>0</v>
      </c>
      <c r="J203" s="213">
        <v>0</v>
      </c>
      <c r="K203" s="98"/>
    </row>
    <row r="204" spans="1:11" ht="12.75">
      <c r="A204" s="91" t="s">
        <v>860</v>
      </c>
      <c r="B204" s="1151" t="s">
        <v>465</v>
      </c>
      <c r="C204" s="1295"/>
      <c r="D204" s="1295"/>
      <c r="E204" s="1091"/>
      <c r="F204" s="169">
        <v>0</v>
      </c>
      <c r="G204" s="169">
        <v>0</v>
      </c>
      <c r="H204" s="169">
        <v>0</v>
      </c>
      <c r="I204" s="169">
        <v>0</v>
      </c>
      <c r="J204" s="213">
        <v>0</v>
      </c>
      <c r="K204" s="98"/>
    </row>
    <row r="205" spans="1:11" ht="12.75">
      <c r="A205" s="91"/>
      <c r="B205" s="1151"/>
      <c r="C205" s="1026"/>
      <c r="D205" s="1026"/>
      <c r="E205" s="1027"/>
      <c r="F205" s="169"/>
      <c r="G205" s="169"/>
      <c r="H205" s="169"/>
      <c r="I205" s="169"/>
      <c r="J205" s="213"/>
      <c r="K205" s="98"/>
    </row>
    <row r="206" spans="1:11" ht="12.75">
      <c r="A206" s="91" t="s">
        <v>865</v>
      </c>
      <c r="B206" s="1169" t="s">
        <v>482</v>
      </c>
      <c r="C206" s="1170"/>
      <c r="D206" s="1170"/>
      <c r="E206" s="1171"/>
      <c r="F206" s="465">
        <v>-243</v>
      </c>
      <c r="G206" s="465">
        <v>0</v>
      </c>
      <c r="H206" s="465">
        <v>0</v>
      </c>
      <c r="I206" s="465">
        <v>346</v>
      </c>
      <c r="J206" s="213">
        <v>0</v>
      </c>
      <c r="K206" s="98"/>
    </row>
    <row r="207" spans="1:11" ht="12.75">
      <c r="A207" s="91"/>
      <c r="B207" s="473"/>
      <c r="C207" s="472"/>
      <c r="D207" s="472"/>
      <c r="E207" s="474"/>
      <c r="F207" s="169"/>
      <c r="G207" s="169"/>
      <c r="H207" s="169"/>
      <c r="I207" s="169"/>
      <c r="J207" s="213"/>
      <c r="K207" s="98"/>
    </row>
    <row r="208" spans="1:10" ht="12.75">
      <c r="A208" s="91"/>
      <c r="B208" s="1163" t="s">
        <v>483</v>
      </c>
      <c r="C208" s="1164"/>
      <c r="D208" s="1164"/>
      <c r="E208" s="1165"/>
      <c r="F208" s="224">
        <f>F190+F195+F197+F199+F200+F202+F206</f>
        <v>274874</v>
      </c>
      <c r="G208" s="224">
        <f>G190+G195+G197+G199+G200+G202+G206</f>
        <v>235241</v>
      </c>
      <c r="H208" s="224">
        <f>H190+H195+H197+H199+H200+H202+H206</f>
        <v>253188</v>
      </c>
      <c r="I208" s="224">
        <f>I190+I195+I197+I199+I200+I202+I206</f>
        <v>253534</v>
      </c>
      <c r="J208" s="174">
        <f>I208/H208*100</f>
        <v>100.13665734552981</v>
      </c>
    </row>
    <row r="209" spans="1:10" ht="13.5" thickBot="1">
      <c r="A209" s="475" t="s">
        <v>867</v>
      </c>
      <c r="B209" s="1166" t="s">
        <v>314</v>
      </c>
      <c r="C209" s="1167"/>
      <c r="D209" s="1167"/>
      <c r="E209" s="1168"/>
      <c r="F209" s="214">
        <v>64</v>
      </c>
      <c r="G209" s="214">
        <v>62</v>
      </c>
      <c r="H209" s="214">
        <v>62</v>
      </c>
      <c r="I209" s="214">
        <v>62</v>
      </c>
      <c r="J209" s="551">
        <f>I209/H209*100</f>
        <v>100</v>
      </c>
    </row>
    <row r="210" ht="13.5" thickTop="1"/>
    <row r="238" spans="6:10" ht="15">
      <c r="F238" s="1302" t="s">
        <v>485</v>
      </c>
      <c r="G238" s="1302"/>
      <c r="H238" s="1302"/>
      <c r="I238" s="1302"/>
      <c r="J238" s="1302"/>
    </row>
    <row r="239" ht="13.5" thickBot="1"/>
    <row r="240" spans="1:11" ht="13.5" customHeight="1" thickTop="1">
      <c r="A240" s="1289" t="s">
        <v>823</v>
      </c>
      <c r="B240" s="1287" t="s">
        <v>824</v>
      </c>
      <c r="C240" s="1287"/>
      <c r="D240" s="1287"/>
      <c r="E240" s="1287"/>
      <c r="F240" s="1206" t="s">
        <v>532</v>
      </c>
      <c r="G240" s="1206" t="s">
        <v>21</v>
      </c>
      <c r="H240" s="1206" t="s">
        <v>22</v>
      </c>
      <c r="I240" s="1206" t="s">
        <v>23</v>
      </c>
      <c r="J240" s="1029" t="s">
        <v>538</v>
      </c>
      <c r="K240" s="98"/>
    </row>
    <row r="241" spans="1:11" ht="24" customHeight="1">
      <c r="A241" s="1290"/>
      <c r="B241" s="1288"/>
      <c r="C241" s="1288"/>
      <c r="D241" s="1288"/>
      <c r="E241" s="1288"/>
      <c r="F241" s="1207"/>
      <c r="G241" s="1031"/>
      <c r="H241" s="1031"/>
      <c r="I241" s="1031"/>
      <c r="J241" s="1030"/>
      <c r="K241" s="98"/>
    </row>
    <row r="242" spans="1:11" ht="29.25" customHeight="1">
      <c r="A242" s="84"/>
      <c r="B242" s="1248" t="s">
        <v>494</v>
      </c>
      <c r="C242" s="1249"/>
      <c r="D242" s="1249"/>
      <c r="E242" s="1250"/>
      <c r="F242" s="85"/>
      <c r="G242" s="135"/>
      <c r="H242" s="135"/>
      <c r="I242" s="135"/>
      <c r="J242" s="86"/>
      <c r="K242" s="98"/>
    </row>
    <row r="243" spans="1:11" ht="29.25" customHeight="1">
      <c r="A243" s="84"/>
      <c r="B243" s="1248" t="s">
        <v>446</v>
      </c>
      <c r="C243" s="1293"/>
      <c r="D243" s="1293"/>
      <c r="E243" s="1294"/>
      <c r="F243" s="85"/>
      <c r="G243" s="135"/>
      <c r="H243" s="135"/>
      <c r="I243" s="135"/>
      <c r="J243" s="86"/>
      <c r="K243" s="98"/>
    </row>
    <row r="244" spans="1:11" ht="16.5" customHeight="1">
      <c r="A244" s="87"/>
      <c r="B244" s="1265" t="s">
        <v>825</v>
      </c>
      <c r="C244" s="1265"/>
      <c r="D244" s="1265"/>
      <c r="E244" s="1265"/>
      <c r="F244" s="88"/>
      <c r="G244" s="136"/>
      <c r="H244" s="136"/>
      <c r="I244" s="136"/>
      <c r="J244" s="89"/>
      <c r="K244" s="98"/>
    </row>
    <row r="245" spans="1:11" ht="16.5" customHeight="1">
      <c r="A245" s="143" t="s">
        <v>889</v>
      </c>
      <c r="B245" s="1265" t="s">
        <v>826</v>
      </c>
      <c r="C245" s="1265"/>
      <c r="D245" s="1265"/>
      <c r="E245" s="1265"/>
      <c r="F245" s="172">
        <f>F246+F248</f>
        <v>182263</v>
      </c>
      <c r="G245" s="172">
        <f>G246+G248</f>
        <v>155631</v>
      </c>
      <c r="H245" s="172">
        <f>H246+H248</f>
        <v>154904</v>
      </c>
      <c r="I245" s="172">
        <f>I246+I248</f>
        <v>154904</v>
      </c>
      <c r="J245" s="161">
        <f>I245/H245*100</f>
        <v>100</v>
      </c>
      <c r="K245" s="98"/>
    </row>
    <row r="246" spans="1:11" ht="12.75" customHeight="1">
      <c r="A246" s="90" t="s">
        <v>827</v>
      </c>
      <c r="B246" s="1275" t="s">
        <v>828</v>
      </c>
      <c r="C246" s="1275"/>
      <c r="D246" s="1275"/>
      <c r="E246" s="1275"/>
      <c r="F246" s="544">
        <v>182263</v>
      </c>
      <c r="G246" s="544">
        <v>155631</v>
      </c>
      <c r="H246" s="544">
        <v>154904</v>
      </c>
      <c r="I246" s="544">
        <v>154904</v>
      </c>
      <c r="J246" s="231">
        <f>I246/H246*100</f>
        <v>100</v>
      </c>
      <c r="K246" s="98"/>
    </row>
    <row r="247" spans="1:11" ht="12.75" customHeight="1">
      <c r="A247" s="91" t="s">
        <v>829</v>
      </c>
      <c r="B247" s="1245" t="s">
        <v>257</v>
      </c>
      <c r="C247" s="1246"/>
      <c r="D247" s="1246"/>
      <c r="E247" s="1247"/>
      <c r="F247" s="476">
        <v>0</v>
      </c>
      <c r="G247" s="476">
        <v>0</v>
      </c>
      <c r="H247" s="476">
        <v>0</v>
      </c>
      <c r="I247" s="476">
        <v>0</v>
      </c>
      <c r="J247" s="174">
        <v>0</v>
      </c>
      <c r="K247" s="98"/>
    </row>
    <row r="248" spans="1:11" ht="12.75" customHeight="1">
      <c r="A248" s="91" t="s">
        <v>837</v>
      </c>
      <c r="B248" s="1263" t="s">
        <v>830</v>
      </c>
      <c r="C248" s="1263"/>
      <c r="D248" s="1263"/>
      <c r="E248" s="1263"/>
      <c r="F248" s="151">
        <v>0</v>
      </c>
      <c r="G248" s="151">
        <v>0</v>
      </c>
      <c r="H248" s="151">
        <v>0</v>
      </c>
      <c r="I248" s="151">
        <v>0</v>
      </c>
      <c r="J248" s="159">
        <v>0</v>
      </c>
      <c r="K248" s="98"/>
    </row>
    <row r="249" spans="1:11" ht="12.75">
      <c r="A249" s="93" t="s">
        <v>258</v>
      </c>
      <c r="B249" s="1263" t="s">
        <v>831</v>
      </c>
      <c r="C249" s="1263"/>
      <c r="D249" s="1263"/>
      <c r="E249" s="1263"/>
      <c r="F249" s="147">
        <v>0</v>
      </c>
      <c r="G249" s="147">
        <v>0</v>
      </c>
      <c r="H249" s="147">
        <v>0</v>
      </c>
      <c r="I249" s="147">
        <v>0</v>
      </c>
      <c r="J249" s="159">
        <v>0</v>
      </c>
      <c r="K249" s="98"/>
    </row>
    <row r="250" spans="1:11" ht="12.75">
      <c r="A250" s="93" t="s">
        <v>259</v>
      </c>
      <c r="B250" s="1263" t="s">
        <v>832</v>
      </c>
      <c r="C250" s="1263"/>
      <c r="D250" s="1263"/>
      <c r="E250" s="1263"/>
      <c r="F250" s="147">
        <v>0</v>
      </c>
      <c r="G250" s="147">
        <v>0</v>
      </c>
      <c r="H250" s="147">
        <v>0</v>
      </c>
      <c r="I250" s="147">
        <v>0</v>
      </c>
      <c r="J250" s="159">
        <v>0</v>
      </c>
      <c r="K250" s="98"/>
    </row>
    <row r="251" spans="1:11" ht="12.75" customHeight="1">
      <c r="A251" s="93" t="s">
        <v>260</v>
      </c>
      <c r="B251" s="1263" t="s">
        <v>833</v>
      </c>
      <c r="C251" s="1263"/>
      <c r="D251" s="1263"/>
      <c r="E251" s="1263"/>
      <c r="F251" s="147">
        <v>0</v>
      </c>
      <c r="G251" s="147">
        <v>0</v>
      </c>
      <c r="H251" s="147">
        <v>0</v>
      </c>
      <c r="I251" s="147">
        <v>0</v>
      </c>
      <c r="J251" s="159">
        <v>0</v>
      </c>
      <c r="K251" s="98"/>
    </row>
    <row r="252" spans="1:11" ht="12.75">
      <c r="A252" s="94" t="s">
        <v>405</v>
      </c>
      <c r="B252" s="1292" t="s">
        <v>834</v>
      </c>
      <c r="C252" s="1292"/>
      <c r="D252" s="1292"/>
      <c r="E252" s="1292"/>
      <c r="F252" s="148">
        <v>0</v>
      </c>
      <c r="G252" s="148">
        <v>0</v>
      </c>
      <c r="H252" s="148">
        <v>0</v>
      </c>
      <c r="I252" s="148">
        <v>0</v>
      </c>
      <c r="J252" s="160">
        <v>0</v>
      </c>
      <c r="K252" s="98"/>
    </row>
    <row r="253" spans="1:11" ht="12.75">
      <c r="A253" s="95" t="s">
        <v>361</v>
      </c>
      <c r="B253" s="1211" t="s">
        <v>836</v>
      </c>
      <c r="C253" s="1212"/>
      <c r="D253" s="1212"/>
      <c r="E253" s="1213"/>
      <c r="F253" s="149">
        <f>F254</f>
        <v>0</v>
      </c>
      <c r="G253" s="149">
        <f>G254</f>
        <v>0</v>
      </c>
      <c r="H253" s="149">
        <f>H254</f>
        <v>0</v>
      </c>
      <c r="I253" s="149">
        <f>I254</f>
        <v>0</v>
      </c>
      <c r="J253" s="161">
        <v>0</v>
      </c>
      <c r="K253" s="98"/>
    </row>
    <row r="254" spans="1:11" ht="12.75" customHeight="1">
      <c r="A254" s="96" t="s">
        <v>844</v>
      </c>
      <c r="B254" s="1275" t="s">
        <v>838</v>
      </c>
      <c r="C254" s="1275"/>
      <c r="D254" s="1275"/>
      <c r="E254" s="1275"/>
      <c r="F254" s="543">
        <f>SUM(F255:F260)</f>
        <v>0</v>
      </c>
      <c r="G254" s="543">
        <f>SUM(G255:G260)</f>
        <v>0</v>
      </c>
      <c r="H254" s="543">
        <v>0</v>
      </c>
      <c r="I254" s="543">
        <f>SUM(I255:I260)</f>
        <v>0</v>
      </c>
      <c r="J254" s="457">
        <v>0</v>
      </c>
      <c r="K254" s="98"/>
    </row>
    <row r="255" spans="1:11" ht="12.75">
      <c r="A255" s="93" t="s">
        <v>261</v>
      </c>
      <c r="B255" s="1263" t="s">
        <v>839</v>
      </c>
      <c r="C255" s="1263"/>
      <c r="D255" s="1263"/>
      <c r="E255" s="1263"/>
      <c r="F255" s="147">
        <v>0</v>
      </c>
      <c r="G255" s="147">
        <v>0</v>
      </c>
      <c r="H255" s="147">
        <v>0</v>
      </c>
      <c r="I255" s="147">
        <v>0</v>
      </c>
      <c r="J255" s="159">
        <v>0</v>
      </c>
      <c r="K255" s="98"/>
    </row>
    <row r="256" spans="1:11" ht="12.75">
      <c r="A256" s="93" t="s">
        <v>262</v>
      </c>
      <c r="B256" s="1263" t="s">
        <v>840</v>
      </c>
      <c r="C256" s="1263"/>
      <c r="D256" s="1263"/>
      <c r="E256" s="1263"/>
      <c r="F256" s="147">
        <v>0</v>
      </c>
      <c r="G256" s="147">
        <v>0</v>
      </c>
      <c r="H256" s="147">
        <v>0</v>
      </c>
      <c r="I256" s="147">
        <v>0</v>
      </c>
      <c r="J256" s="159">
        <v>0</v>
      </c>
      <c r="K256" s="98"/>
    </row>
    <row r="257" spans="1:11" ht="12.75">
      <c r="A257" s="93" t="s">
        <v>263</v>
      </c>
      <c r="B257" s="1263" t="s">
        <v>913</v>
      </c>
      <c r="C257" s="1263"/>
      <c r="D257" s="1263"/>
      <c r="E257" s="1263"/>
      <c r="F257" s="147">
        <v>0</v>
      </c>
      <c r="G257" s="147">
        <v>0</v>
      </c>
      <c r="H257" s="147">
        <v>0</v>
      </c>
      <c r="I257" s="147">
        <v>0</v>
      </c>
      <c r="J257" s="159">
        <v>0</v>
      </c>
      <c r="K257" s="98"/>
    </row>
    <row r="258" spans="1:11" ht="12.75">
      <c r="A258" s="97" t="s">
        <v>264</v>
      </c>
      <c r="B258" s="1151" t="s">
        <v>841</v>
      </c>
      <c r="C258" s="1272"/>
      <c r="D258" s="1272"/>
      <c r="E258" s="1273"/>
      <c r="F258" s="150">
        <v>0</v>
      </c>
      <c r="G258" s="150">
        <v>0</v>
      </c>
      <c r="H258" s="150">
        <v>0</v>
      </c>
      <c r="I258" s="150">
        <v>0</v>
      </c>
      <c r="J258" s="159">
        <v>0</v>
      </c>
      <c r="K258" s="98"/>
    </row>
    <row r="259" spans="1:11" ht="12.75">
      <c r="A259" s="93" t="s">
        <v>265</v>
      </c>
      <c r="B259" s="1151" t="s">
        <v>842</v>
      </c>
      <c r="C259" s="1272"/>
      <c r="D259" s="1272"/>
      <c r="E259" s="1273"/>
      <c r="F259" s="152">
        <v>0</v>
      </c>
      <c r="G259" s="152">
        <v>0</v>
      </c>
      <c r="H259" s="152">
        <v>0</v>
      </c>
      <c r="I259" s="152">
        <v>0</v>
      </c>
      <c r="J259" s="159">
        <v>0</v>
      </c>
      <c r="K259" s="98"/>
    </row>
    <row r="260" spans="1:11" ht="12.75">
      <c r="A260" s="93" t="s">
        <v>266</v>
      </c>
      <c r="B260" s="1151" t="s">
        <v>910</v>
      </c>
      <c r="C260" s="1035"/>
      <c r="D260" s="1035"/>
      <c r="E260" s="1027"/>
      <c r="F260" s="152">
        <v>0</v>
      </c>
      <c r="G260" s="152">
        <v>0</v>
      </c>
      <c r="H260" s="152">
        <v>0</v>
      </c>
      <c r="I260" s="152">
        <v>0</v>
      </c>
      <c r="J260" s="159">
        <v>0</v>
      </c>
      <c r="K260" s="98"/>
    </row>
    <row r="261" spans="1:11" ht="12.75">
      <c r="A261" s="99" t="s">
        <v>891</v>
      </c>
      <c r="B261" s="1211" t="s">
        <v>489</v>
      </c>
      <c r="C261" s="1266"/>
      <c r="D261" s="1266"/>
      <c r="E261" s="1267"/>
      <c r="F261" s="478">
        <f>F262+F263+F266</f>
        <v>140025</v>
      </c>
      <c r="G261" s="478">
        <f>SUM(G262:G266)</f>
        <v>129475</v>
      </c>
      <c r="H261" s="478">
        <f>SUM(H262:H266)</f>
        <v>137109</v>
      </c>
      <c r="I261" s="478">
        <f>SUM(I262:I266)</f>
        <v>137108</v>
      </c>
      <c r="J261" s="161">
        <f aca="true" t="shared" si="3" ref="J261:J266">I261/H261*100</f>
        <v>99.99927065327586</v>
      </c>
      <c r="K261" s="98"/>
    </row>
    <row r="262" spans="1:11" ht="12.75">
      <c r="A262" s="96"/>
      <c r="B262" s="1214" t="s">
        <v>490</v>
      </c>
      <c r="C262" s="1268"/>
      <c r="D262" s="1268"/>
      <c r="E262" s="1269"/>
      <c r="F262" s="477">
        <v>132025</v>
      </c>
      <c r="G262" s="477">
        <v>105510</v>
      </c>
      <c r="H262" s="477">
        <v>105510</v>
      </c>
      <c r="I262" s="477">
        <v>105510</v>
      </c>
      <c r="J262" s="231">
        <f t="shared" si="3"/>
        <v>100</v>
      </c>
      <c r="K262" s="98"/>
    </row>
    <row r="263" spans="1:11" ht="12.75">
      <c r="A263" s="93"/>
      <c r="B263" s="1151" t="s">
        <v>495</v>
      </c>
      <c r="C263" s="1026"/>
      <c r="D263" s="1026"/>
      <c r="E263" s="1027"/>
      <c r="F263" s="152">
        <v>8000</v>
      </c>
      <c r="G263" s="152">
        <v>7213</v>
      </c>
      <c r="H263" s="152">
        <v>7213</v>
      </c>
      <c r="I263" s="152">
        <v>7213</v>
      </c>
      <c r="J263" s="212">
        <f t="shared" si="3"/>
        <v>100</v>
      </c>
      <c r="K263" s="98"/>
    </row>
    <row r="264" spans="1:11" ht="12.75">
      <c r="A264" s="93"/>
      <c r="B264" s="1151" t="s">
        <v>80</v>
      </c>
      <c r="C264" s="1026"/>
      <c r="D264" s="1026"/>
      <c r="E264" s="1027"/>
      <c r="F264" s="152">
        <v>0</v>
      </c>
      <c r="G264" s="152">
        <v>0</v>
      </c>
      <c r="H264" s="152">
        <v>556</v>
      </c>
      <c r="I264" s="152">
        <v>556</v>
      </c>
      <c r="J264" s="212">
        <f t="shared" si="3"/>
        <v>100</v>
      </c>
      <c r="K264" s="98"/>
    </row>
    <row r="265" spans="1:11" ht="12.75">
      <c r="A265" s="93"/>
      <c r="B265" s="1151" t="s">
        <v>74</v>
      </c>
      <c r="C265" s="1026"/>
      <c r="D265" s="1026"/>
      <c r="E265" s="1027"/>
      <c r="F265" s="152">
        <v>0</v>
      </c>
      <c r="G265" s="152">
        <v>0</v>
      </c>
      <c r="H265" s="152">
        <v>6432</v>
      </c>
      <c r="I265" s="152">
        <v>6432</v>
      </c>
      <c r="J265" s="212">
        <f t="shared" si="3"/>
        <v>100</v>
      </c>
      <c r="K265" s="98"/>
    </row>
    <row r="266" spans="1:11" ht="12.75">
      <c r="A266" s="93"/>
      <c r="B266" s="1151" t="s">
        <v>492</v>
      </c>
      <c r="C266" s="1026"/>
      <c r="D266" s="1026"/>
      <c r="E266" s="1027"/>
      <c r="F266" s="152">
        <v>0</v>
      </c>
      <c r="G266" s="152">
        <v>16752</v>
      </c>
      <c r="H266" s="152">
        <v>17398</v>
      </c>
      <c r="I266" s="152">
        <v>17397</v>
      </c>
      <c r="J266" s="212">
        <f t="shared" si="3"/>
        <v>99.99425221289803</v>
      </c>
      <c r="K266" s="98"/>
    </row>
    <row r="267" spans="1:11" ht="12.75">
      <c r="A267" s="99" t="s">
        <v>892</v>
      </c>
      <c r="B267" s="1274" t="s">
        <v>466</v>
      </c>
      <c r="C267" s="1274"/>
      <c r="D267" s="1274"/>
      <c r="E267" s="1274"/>
      <c r="F267" s="149">
        <f>SUM(F268:F268)</f>
        <v>0</v>
      </c>
      <c r="G267" s="149">
        <f>SUM(G268:G268)</f>
        <v>0</v>
      </c>
      <c r="H267" s="149">
        <f>SUM(H268:H268)</f>
        <v>0</v>
      </c>
      <c r="I267" s="149">
        <f>SUM(I268:I268)</f>
        <v>0</v>
      </c>
      <c r="J267" s="161">
        <v>0</v>
      </c>
      <c r="K267" s="98"/>
    </row>
    <row r="268" spans="1:11" ht="12.75">
      <c r="A268" s="96" t="s">
        <v>856</v>
      </c>
      <c r="B268" s="1275" t="s">
        <v>852</v>
      </c>
      <c r="C268" s="1275"/>
      <c r="D268" s="1275"/>
      <c r="E268" s="1275"/>
      <c r="F268" s="546">
        <v>0</v>
      </c>
      <c r="G268" s="546">
        <v>0</v>
      </c>
      <c r="H268" s="546">
        <v>0</v>
      </c>
      <c r="I268" s="546">
        <v>0</v>
      </c>
      <c r="J268" s="231">
        <v>0</v>
      </c>
      <c r="K268" s="98"/>
    </row>
    <row r="269" spans="1:11" ht="12.75">
      <c r="A269" s="103" t="s">
        <v>893</v>
      </c>
      <c r="B269" s="1270" t="s">
        <v>333</v>
      </c>
      <c r="C269" s="1270"/>
      <c r="D269" s="1270"/>
      <c r="E269" s="1270"/>
      <c r="F269" s="149">
        <v>3194</v>
      </c>
      <c r="G269" s="149">
        <v>0</v>
      </c>
      <c r="H269" s="149">
        <v>1033</v>
      </c>
      <c r="I269" s="149">
        <v>1033</v>
      </c>
      <c r="J269" s="161">
        <f>I269/H269*100</f>
        <v>100</v>
      </c>
      <c r="K269" s="98"/>
    </row>
    <row r="270" spans="1:11" ht="12.75">
      <c r="A270" s="97"/>
      <c r="B270" s="1151" t="s">
        <v>345</v>
      </c>
      <c r="C270" s="1152"/>
      <c r="D270" s="1152"/>
      <c r="E270" s="1153"/>
      <c r="F270" s="152">
        <v>0</v>
      </c>
      <c r="G270" s="152">
        <v>0</v>
      </c>
      <c r="H270" s="152">
        <v>0</v>
      </c>
      <c r="I270" s="152">
        <v>0</v>
      </c>
      <c r="J270" s="231">
        <v>0</v>
      </c>
      <c r="K270" s="98"/>
    </row>
    <row r="271" spans="1:11" ht="12.75">
      <c r="A271" s="96" t="s">
        <v>894</v>
      </c>
      <c r="B271" s="1242" t="s">
        <v>869</v>
      </c>
      <c r="C271" s="1243"/>
      <c r="D271" s="1243"/>
      <c r="E271" s="1244"/>
      <c r="F271" s="463">
        <f>SUM(F272)</f>
        <v>2136</v>
      </c>
      <c r="G271" s="463">
        <f>SUM(G272)</f>
        <v>0</v>
      </c>
      <c r="H271" s="463">
        <f>SUM(H272)</f>
        <v>1549</v>
      </c>
      <c r="I271" s="463">
        <f>SUM(I272)</f>
        <v>1549</v>
      </c>
      <c r="J271" s="164">
        <f>I271/H271*100</f>
        <v>100</v>
      </c>
      <c r="K271" s="98"/>
    </row>
    <row r="272" spans="1:11" ht="13.5" thickBot="1">
      <c r="A272" s="94" t="s">
        <v>870</v>
      </c>
      <c r="B272" s="1217" t="s">
        <v>280</v>
      </c>
      <c r="C272" s="1218"/>
      <c r="D272" s="1218"/>
      <c r="E272" s="1219"/>
      <c r="F272" s="548">
        <v>2136</v>
      </c>
      <c r="G272" s="548">
        <v>0</v>
      </c>
      <c r="H272" s="548">
        <v>1549</v>
      </c>
      <c r="I272" s="548">
        <v>1549</v>
      </c>
      <c r="J272" s="160">
        <f>I272/H272*100</f>
        <v>100</v>
      </c>
      <c r="K272" s="98"/>
    </row>
    <row r="273" spans="1:11" ht="13.5" thickBot="1">
      <c r="A273" s="453"/>
      <c r="B273" s="1157" t="s">
        <v>469</v>
      </c>
      <c r="C273" s="972"/>
      <c r="D273" s="972"/>
      <c r="E273" s="959"/>
      <c r="F273" s="455">
        <f>F245+F253+F267+F269+F247+F261+F271</f>
        <v>327618</v>
      </c>
      <c r="G273" s="455">
        <f>G245+G253+G267+G269+G247+G261+G271</f>
        <v>285106</v>
      </c>
      <c r="H273" s="455">
        <f>H245+H253+H267+H269+H247+H261+H271</f>
        <v>294595</v>
      </c>
      <c r="I273" s="455">
        <f>I245+I253+I267+I269+I247+I261+I271</f>
        <v>294594</v>
      </c>
      <c r="J273" s="456">
        <f>I273/H273*100</f>
        <v>99.99966055092585</v>
      </c>
      <c r="K273" s="98"/>
    </row>
    <row r="274" spans="1:11" ht="12.75">
      <c r="A274" s="93"/>
      <c r="B274" s="1151"/>
      <c r="C274" s="1026"/>
      <c r="D274" s="1026"/>
      <c r="E274" s="1027"/>
      <c r="F274" s="152"/>
      <c r="G274" s="152"/>
      <c r="H274" s="152"/>
      <c r="I274" s="152"/>
      <c r="J274" s="159"/>
      <c r="K274" s="98"/>
    </row>
    <row r="275" spans="1:11" ht="12.75">
      <c r="A275" s="96" t="s">
        <v>493</v>
      </c>
      <c r="B275" s="1242" t="s">
        <v>843</v>
      </c>
      <c r="C275" s="1243"/>
      <c r="D275" s="1243"/>
      <c r="E275" s="1244"/>
      <c r="F275" s="153">
        <f>SUM(F276:F278)</f>
        <v>0</v>
      </c>
      <c r="G275" s="153">
        <f>SUM(G276:G278)</f>
        <v>0</v>
      </c>
      <c r="H275" s="153">
        <f>SUM(H276:H278)</f>
        <v>0</v>
      </c>
      <c r="I275" s="153">
        <f>SUM(I276:I278)</f>
        <v>0</v>
      </c>
      <c r="J275" s="161">
        <v>0</v>
      </c>
      <c r="K275" s="98"/>
    </row>
    <row r="276" spans="1:11" ht="12.75" customHeight="1">
      <c r="A276" s="96" t="s">
        <v>846</v>
      </c>
      <c r="B276" s="1214" t="s">
        <v>845</v>
      </c>
      <c r="C276" s="1215"/>
      <c r="D276" s="1215"/>
      <c r="E276" s="1216"/>
      <c r="F276" s="154">
        <v>0</v>
      </c>
      <c r="G276" s="154">
        <v>0</v>
      </c>
      <c r="H276" s="154">
        <v>0</v>
      </c>
      <c r="I276" s="154">
        <v>0</v>
      </c>
      <c r="J276" s="162">
        <v>0</v>
      </c>
      <c r="K276" s="98"/>
    </row>
    <row r="277" spans="1:11" ht="12.75">
      <c r="A277" s="93" t="s">
        <v>848</v>
      </c>
      <c r="B277" s="1263" t="s">
        <v>847</v>
      </c>
      <c r="C277" s="1263"/>
      <c r="D277" s="1263"/>
      <c r="E277" s="1263"/>
      <c r="F277" s="146">
        <v>0</v>
      </c>
      <c r="G277" s="146">
        <v>0</v>
      </c>
      <c r="H277" s="146">
        <v>0</v>
      </c>
      <c r="I277" s="146">
        <v>0</v>
      </c>
      <c r="J277" s="163">
        <v>0</v>
      </c>
      <c r="K277" s="98"/>
    </row>
    <row r="278" spans="1:11" ht="12.75">
      <c r="A278" s="94" t="s">
        <v>851</v>
      </c>
      <c r="B278" s="1218" t="s">
        <v>849</v>
      </c>
      <c r="C278" s="1276"/>
      <c r="D278" s="1276"/>
      <c r="E278" s="1276"/>
      <c r="F278" s="155">
        <v>0</v>
      </c>
      <c r="G278" s="155">
        <v>0</v>
      </c>
      <c r="H278" s="155">
        <v>0</v>
      </c>
      <c r="I278" s="155">
        <v>0</v>
      </c>
      <c r="J278" s="173">
        <v>0</v>
      </c>
      <c r="K278" s="98"/>
    </row>
    <row r="279" spans="1:11" ht="12.75">
      <c r="A279" s="94" t="s">
        <v>493</v>
      </c>
      <c r="B279" s="1291" t="s">
        <v>467</v>
      </c>
      <c r="C279" s="1291"/>
      <c r="D279" s="1291"/>
      <c r="E279" s="1291"/>
      <c r="F279" s="156">
        <f>SUM(F280:F280)</f>
        <v>0</v>
      </c>
      <c r="G279" s="156">
        <f>SUM(G280:G280)</f>
        <v>0</v>
      </c>
      <c r="H279" s="156">
        <f>SUM(H280:H280)</f>
        <v>0</v>
      </c>
      <c r="I279" s="156">
        <f>SUM(I280:I280)</f>
        <v>0</v>
      </c>
      <c r="J279" s="161">
        <v>0</v>
      </c>
      <c r="K279" s="98"/>
    </row>
    <row r="280" spans="1:11" ht="12.75">
      <c r="A280" s="93" t="s">
        <v>860</v>
      </c>
      <c r="B280" s="1263" t="s">
        <v>857</v>
      </c>
      <c r="C280" s="1263"/>
      <c r="D280" s="1263"/>
      <c r="E280" s="1263"/>
      <c r="F280" s="170">
        <v>0</v>
      </c>
      <c r="G280" s="170">
        <v>0</v>
      </c>
      <c r="H280" s="170">
        <v>0</v>
      </c>
      <c r="I280" s="170">
        <v>0</v>
      </c>
      <c r="J280" s="173">
        <v>0</v>
      </c>
      <c r="K280" s="98"/>
    </row>
    <row r="281" spans="1:11" ht="12.75">
      <c r="A281" s="104" t="s">
        <v>346</v>
      </c>
      <c r="B281" s="1236" t="s">
        <v>337</v>
      </c>
      <c r="C281" s="1237"/>
      <c r="D281" s="1237"/>
      <c r="E281" s="1238"/>
      <c r="F281" s="149">
        <v>0</v>
      </c>
      <c r="G281" s="149">
        <v>0</v>
      </c>
      <c r="H281" s="149">
        <v>0</v>
      </c>
      <c r="I281" s="149">
        <v>0</v>
      </c>
      <c r="J281" s="161">
        <v>0</v>
      </c>
      <c r="K281" s="98"/>
    </row>
    <row r="282" spans="1:11" ht="13.5" thickBot="1">
      <c r="A282" s="97"/>
      <c r="B282" s="1151" t="s">
        <v>345</v>
      </c>
      <c r="C282" s="1152"/>
      <c r="D282" s="1152"/>
      <c r="E282" s="1153"/>
      <c r="F282" s="150">
        <v>0</v>
      </c>
      <c r="G282" s="150">
        <v>0</v>
      </c>
      <c r="H282" s="150">
        <v>0</v>
      </c>
      <c r="I282" s="150">
        <v>0</v>
      </c>
      <c r="J282" s="457">
        <v>0</v>
      </c>
      <c r="K282" s="98"/>
    </row>
    <row r="283" spans="1:11" ht="13.5" thickBot="1">
      <c r="A283" s="458"/>
      <c r="B283" s="1157" t="s">
        <v>470</v>
      </c>
      <c r="C283" s="972"/>
      <c r="D283" s="972"/>
      <c r="E283" s="959"/>
      <c r="F283" s="460">
        <f>F275+F279+F281</f>
        <v>0</v>
      </c>
      <c r="G283" s="460">
        <v>0</v>
      </c>
      <c r="H283" s="460">
        <v>0</v>
      </c>
      <c r="I283" s="460">
        <f>I275+I279+I281</f>
        <v>0</v>
      </c>
      <c r="J283" s="456">
        <v>0</v>
      </c>
      <c r="K283" s="98"/>
    </row>
    <row r="284" spans="1:11" ht="12.75" customHeight="1">
      <c r="A284" s="449" t="s">
        <v>346</v>
      </c>
      <c r="B284" s="1227" t="s">
        <v>610</v>
      </c>
      <c r="C284" s="1228"/>
      <c r="D284" s="1228"/>
      <c r="E284" s="1229"/>
      <c r="F284" s="1220">
        <v>0</v>
      </c>
      <c r="G284" s="1220">
        <v>0</v>
      </c>
      <c r="H284" s="1220">
        <v>0</v>
      </c>
      <c r="I284" s="1220">
        <v>0</v>
      </c>
      <c r="J284" s="1222">
        <v>0</v>
      </c>
      <c r="K284" s="98"/>
    </row>
    <row r="285" spans="1:11" ht="13.5" thickBot="1">
      <c r="A285" s="462"/>
      <c r="B285" s="1230" t="s">
        <v>859</v>
      </c>
      <c r="C285" s="1231"/>
      <c r="D285" s="1231"/>
      <c r="E285" s="1232"/>
      <c r="F285" s="1281"/>
      <c r="G285" s="1281"/>
      <c r="H285" s="1300"/>
      <c r="I285" s="1281"/>
      <c r="J285" s="1223"/>
      <c r="K285" s="98"/>
    </row>
    <row r="286" spans="1:11" ht="12.75">
      <c r="A286" s="97"/>
      <c r="B286" s="1200"/>
      <c r="C286" s="1279"/>
      <c r="D286" s="1279"/>
      <c r="E286" s="1280"/>
      <c r="F286" s="461"/>
      <c r="G286" s="461"/>
      <c r="H286" s="461"/>
      <c r="I286" s="461"/>
      <c r="J286" s="174"/>
      <c r="K286" s="98"/>
    </row>
    <row r="287" spans="1:11" ht="12.75">
      <c r="A287" s="99" t="s">
        <v>377</v>
      </c>
      <c r="B287" s="1211" t="s">
        <v>471</v>
      </c>
      <c r="C287" s="1212"/>
      <c r="D287" s="1212"/>
      <c r="E287" s="1213"/>
      <c r="F287" s="149">
        <f>SUM(F288:F289)</f>
        <v>0</v>
      </c>
      <c r="G287" s="149">
        <f>SUM(G288:G289)</f>
        <v>0</v>
      </c>
      <c r="H287" s="149">
        <f>SUM(H288:H289)</f>
        <v>0</v>
      </c>
      <c r="I287" s="149">
        <f>SUM(I288:I289)</f>
        <v>0</v>
      </c>
      <c r="J287" s="161">
        <v>0</v>
      </c>
      <c r="K287" s="98"/>
    </row>
    <row r="288" spans="1:11" ht="12.75" customHeight="1">
      <c r="A288" s="93" t="s">
        <v>865</v>
      </c>
      <c r="B288" s="1151" t="s">
        <v>914</v>
      </c>
      <c r="C288" s="1277"/>
      <c r="D288" s="1277"/>
      <c r="E288" s="1278"/>
      <c r="F288" s="171">
        <v>0</v>
      </c>
      <c r="G288" s="171">
        <v>0</v>
      </c>
      <c r="H288" s="171">
        <v>0</v>
      </c>
      <c r="I288" s="171">
        <v>0</v>
      </c>
      <c r="J288" s="162">
        <v>0</v>
      </c>
      <c r="K288" s="98"/>
    </row>
    <row r="289" spans="1:11" ht="12.75">
      <c r="A289" s="93" t="s">
        <v>867</v>
      </c>
      <c r="B289" s="1217" t="s">
        <v>308</v>
      </c>
      <c r="C289" s="1218"/>
      <c r="D289" s="1218"/>
      <c r="E289" s="1219"/>
      <c r="F289" s="171">
        <v>0</v>
      </c>
      <c r="G289" s="171">
        <v>0</v>
      </c>
      <c r="H289" s="171">
        <v>0</v>
      </c>
      <c r="I289" s="171">
        <v>0</v>
      </c>
      <c r="J289" s="173">
        <v>0</v>
      </c>
      <c r="K289" s="98"/>
    </row>
    <row r="290" spans="1:11" ht="12.75">
      <c r="A290" s="96" t="s">
        <v>468</v>
      </c>
      <c r="B290" s="1191" t="s">
        <v>362</v>
      </c>
      <c r="C290" s="952"/>
      <c r="D290" s="952"/>
      <c r="E290" s="953"/>
      <c r="F290" s="185">
        <v>43</v>
      </c>
      <c r="G290" s="185">
        <v>0</v>
      </c>
      <c r="H290" s="185">
        <v>0</v>
      </c>
      <c r="I290" s="185">
        <v>28</v>
      </c>
      <c r="J290" s="162">
        <v>0</v>
      </c>
      <c r="K290" s="98"/>
    </row>
    <row r="291" spans="1:11" ht="12.75" customHeight="1" thickBot="1">
      <c r="A291" s="142"/>
      <c r="B291" s="1262" t="s">
        <v>472</v>
      </c>
      <c r="C291" s="1262"/>
      <c r="D291" s="1262"/>
      <c r="E291" s="1262"/>
      <c r="F291" s="464">
        <f>F273+F283+F284+F287+F290</f>
        <v>327661</v>
      </c>
      <c r="G291" s="464">
        <f>G273+G283+G284+G287+G290</f>
        <v>285106</v>
      </c>
      <c r="H291" s="464">
        <f>H273+H283+H284+H287+H290</f>
        <v>294595</v>
      </c>
      <c r="I291" s="464">
        <f>I273+I283+I284+I287+I290</f>
        <v>294622</v>
      </c>
      <c r="J291" s="211">
        <f>I291/H291*100</f>
        <v>100.00916512500213</v>
      </c>
      <c r="K291" s="98"/>
    </row>
    <row r="292" spans="1:10" ht="12.75" customHeight="1" thickTop="1">
      <c r="A292" s="100"/>
      <c r="B292" s="101"/>
      <c r="C292" s="101"/>
      <c r="D292" s="101"/>
      <c r="E292" s="101"/>
      <c r="F292" s="137"/>
      <c r="G292" s="137"/>
      <c r="H292" s="137"/>
      <c r="I292" s="137"/>
      <c r="J292" s="138"/>
    </row>
    <row r="293" spans="1:10" ht="12.75" customHeight="1">
      <c r="A293" s="100"/>
      <c r="B293" s="101"/>
      <c r="C293" s="101"/>
      <c r="D293" s="101"/>
      <c r="E293" s="101"/>
      <c r="F293" s="137"/>
      <c r="G293" s="137"/>
      <c r="H293" s="137"/>
      <c r="I293" s="137"/>
      <c r="J293" s="138"/>
    </row>
    <row r="294" spans="1:10" ht="12.75" customHeight="1">
      <c r="A294" s="100"/>
      <c r="B294" s="101"/>
      <c r="C294" s="101"/>
      <c r="D294" s="101"/>
      <c r="E294" s="101"/>
      <c r="F294" s="1197" t="s">
        <v>485</v>
      </c>
      <c r="G294" s="1282"/>
      <c r="H294" s="1282"/>
      <c r="I294" s="1282"/>
      <c r="J294" s="1282"/>
    </row>
    <row r="295" spans="1:10" ht="12.75" customHeight="1">
      <c r="A295" s="100"/>
      <c r="B295" s="101"/>
      <c r="C295" s="101"/>
      <c r="D295" s="101"/>
      <c r="E295" s="101"/>
      <c r="F295" s="137"/>
      <c r="G295" s="137"/>
      <c r="H295" s="137"/>
      <c r="I295" s="137"/>
      <c r="J295" s="138"/>
    </row>
    <row r="296" spans="1:12" s="98" customFormat="1" ht="16.5" customHeight="1" thickBot="1">
      <c r="A296" s="100"/>
      <c r="B296" s="101"/>
      <c r="C296" s="101"/>
      <c r="D296" s="101"/>
      <c r="E296" s="101"/>
      <c r="F296" s="134"/>
      <c r="G296" s="134"/>
      <c r="H296" s="134"/>
      <c r="I296" s="134"/>
      <c r="J296" s="134" t="s">
        <v>822</v>
      </c>
      <c r="K296" s="134"/>
      <c r="L296" s="134"/>
    </row>
    <row r="297" spans="1:10" ht="13.5" customHeight="1" thickTop="1">
      <c r="A297" s="1198"/>
      <c r="B297" s="1200" t="s">
        <v>309</v>
      </c>
      <c r="C297" s="1201"/>
      <c r="D297" s="1201"/>
      <c r="E297" s="1202"/>
      <c r="F297" s="1206" t="s">
        <v>532</v>
      </c>
      <c r="G297" s="1206" t="s">
        <v>67</v>
      </c>
      <c r="H297" s="1206" t="s">
        <v>22</v>
      </c>
      <c r="I297" s="1206" t="s">
        <v>23</v>
      </c>
      <c r="J297" s="1029" t="s">
        <v>538</v>
      </c>
    </row>
    <row r="298" spans="1:10" ht="24" customHeight="1">
      <c r="A298" s="1271"/>
      <c r="B298" s="1264"/>
      <c r="C298" s="1069"/>
      <c r="D298" s="1069"/>
      <c r="E298" s="1070"/>
      <c r="F298" s="1207"/>
      <c r="G298" s="1031"/>
      <c r="H298" s="1031"/>
      <c r="I298" s="1031"/>
      <c r="J298" s="1030"/>
    </row>
    <row r="299" spans="1:10" ht="12.75">
      <c r="A299" s="91" t="s">
        <v>827</v>
      </c>
      <c r="B299" s="1176" t="s">
        <v>473</v>
      </c>
      <c r="C299" s="1176"/>
      <c r="D299" s="1176"/>
      <c r="E299" s="1176"/>
      <c r="F299" s="167">
        <v>153715</v>
      </c>
      <c r="G299" s="167">
        <v>133515</v>
      </c>
      <c r="H299" s="167">
        <v>140730</v>
      </c>
      <c r="I299" s="167">
        <v>140730</v>
      </c>
      <c r="J299" s="92">
        <f>I299/H299*100</f>
        <v>100</v>
      </c>
    </row>
    <row r="300" spans="1:10" ht="12.75">
      <c r="A300" s="91" t="s">
        <v>829</v>
      </c>
      <c r="B300" s="1176" t="s">
        <v>474</v>
      </c>
      <c r="C300" s="1176"/>
      <c r="D300" s="1176"/>
      <c r="E300" s="1176"/>
      <c r="F300" s="167">
        <v>40676</v>
      </c>
      <c r="G300" s="167">
        <v>36050</v>
      </c>
      <c r="H300" s="167">
        <v>37280</v>
      </c>
      <c r="I300" s="167">
        <v>37280</v>
      </c>
      <c r="J300" s="92">
        <f>I300/H300*100</f>
        <v>100</v>
      </c>
    </row>
    <row r="301" spans="1:10" ht="12.75">
      <c r="A301" s="91" t="s">
        <v>837</v>
      </c>
      <c r="B301" s="1176" t="s">
        <v>475</v>
      </c>
      <c r="C301" s="1176"/>
      <c r="D301" s="1176"/>
      <c r="E301" s="1176"/>
      <c r="F301" s="167">
        <v>131001</v>
      </c>
      <c r="G301" s="167">
        <v>114966</v>
      </c>
      <c r="H301" s="167">
        <v>116010</v>
      </c>
      <c r="I301" s="167">
        <v>115779</v>
      </c>
      <c r="J301" s="92">
        <f>I301/H301*100</f>
        <v>99.80087923454874</v>
      </c>
    </row>
    <row r="302" spans="1:10" ht="12.75">
      <c r="A302" s="91" t="s">
        <v>844</v>
      </c>
      <c r="B302" s="1176" t="s">
        <v>793</v>
      </c>
      <c r="C302" s="1176"/>
      <c r="D302" s="1176"/>
      <c r="E302" s="1176"/>
      <c r="F302" s="168">
        <v>677</v>
      </c>
      <c r="G302" s="168">
        <v>575</v>
      </c>
      <c r="H302" s="168">
        <v>575</v>
      </c>
      <c r="I302" s="168">
        <v>405</v>
      </c>
      <c r="J302" s="92">
        <f>I302/H302*100</f>
        <v>70.43478260869566</v>
      </c>
    </row>
    <row r="303" spans="1:10" ht="13.5" thickBot="1">
      <c r="A303" s="91" t="s">
        <v>846</v>
      </c>
      <c r="B303" s="1176" t="s">
        <v>476</v>
      </c>
      <c r="C303" s="1176"/>
      <c r="D303" s="1176"/>
      <c r="E303" s="1176"/>
      <c r="F303" s="167">
        <v>0</v>
      </c>
      <c r="G303" s="167">
        <v>0</v>
      </c>
      <c r="H303" s="167"/>
      <c r="I303" s="167">
        <v>0</v>
      </c>
      <c r="J303" s="212">
        <v>0</v>
      </c>
    </row>
    <row r="304" spans="1:10" ht="13.5" thickBot="1">
      <c r="A304" s="471"/>
      <c r="B304" s="1181" t="s">
        <v>477</v>
      </c>
      <c r="C304" s="1182"/>
      <c r="D304" s="1182"/>
      <c r="E304" s="1183"/>
      <c r="F304" s="468">
        <f>F299+F300+F301+F302+F303</f>
        <v>326069</v>
      </c>
      <c r="G304" s="468">
        <f>G299+G300+G301+G302+G303</f>
        <v>285106</v>
      </c>
      <c r="H304" s="468">
        <f>H299+H300+H301+H302+H303</f>
        <v>294595</v>
      </c>
      <c r="I304" s="468">
        <f>I299+I300+I301+I302+I303</f>
        <v>294194</v>
      </c>
      <c r="J304" s="456">
        <f>I304/H304*100</f>
        <v>99.8638809212648</v>
      </c>
    </row>
    <row r="305" spans="1:10" ht="12.75">
      <c r="A305" s="91"/>
      <c r="B305" s="1184"/>
      <c r="C305" s="1283"/>
      <c r="D305" s="1283"/>
      <c r="E305" s="1284"/>
      <c r="F305" s="466"/>
      <c r="G305" s="466"/>
      <c r="H305" s="466"/>
      <c r="I305" s="466"/>
      <c r="J305" s="212"/>
    </row>
    <row r="306" spans="1:10" ht="12.75">
      <c r="A306" s="91" t="s">
        <v>851</v>
      </c>
      <c r="B306" s="1151" t="s">
        <v>311</v>
      </c>
      <c r="C306" s="1296"/>
      <c r="D306" s="1296"/>
      <c r="E306" s="1153"/>
      <c r="F306" s="169">
        <v>0</v>
      </c>
      <c r="G306" s="169">
        <v>0</v>
      </c>
      <c r="H306" s="169">
        <v>0</v>
      </c>
      <c r="I306" s="169">
        <v>0</v>
      </c>
      <c r="J306" s="213">
        <v>0</v>
      </c>
    </row>
    <row r="307" spans="1:10" ht="12.75">
      <c r="A307" s="91" t="s">
        <v>856</v>
      </c>
      <c r="B307" s="1151" t="s">
        <v>312</v>
      </c>
      <c r="C307" s="1296"/>
      <c r="D307" s="1296"/>
      <c r="E307" s="1153"/>
      <c r="F307" s="169">
        <v>0</v>
      </c>
      <c r="G307" s="169">
        <v>0</v>
      </c>
      <c r="H307" s="169">
        <v>0</v>
      </c>
      <c r="I307" s="169">
        <v>0</v>
      </c>
      <c r="J307" s="213">
        <v>0</v>
      </c>
    </row>
    <row r="308" spans="1:10" ht="13.5" thickBot="1">
      <c r="A308" s="91" t="s">
        <v>860</v>
      </c>
      <c r="B308" s="1151" t="s">
        <v>313</v>
      </c>
      <c r="C308" s="1296"/>
      <c r="D308" s="1296"/>
      <c r="E308" s="1153"/>
      <c r="F308" s="169">
        <v>0</v>
      </c>
      <c r="G308" s="169">
        <v>0</v>
      </c>
      <c r="H308" s="169">
        <v>0</v>
      </c>
      <c r="I308" s="169">
        <v>0</v>
      </c>
      <c r="J308" s="213">
        <v>0</v>
      </c>
    </row>
    <row r="309" spans="1:10" ht="13.5" thickBot="1">
      <c r="A309" s="471"/>
      <c r="B309" s="1157" t="s">
        <v>478</v>
      </c>
      <c r="C309" s="1298"/>
      <c r="D309" s="1298"/>
      <c r="E309" s="1299"/>
      <c r="F309" s="467">
        <f>SUM(F306:F308)</f>
        <v>0</v>
      </c>
      <c r="G309" s="467">
        <f>SUM(G306:G308)</f>
        <v>0</v>
      </c>
      <c r="H309" s="467">
        <f>SUM(H306:H308)</f>
        <v>0</v>
      </c>
      <c r="I309" s="467">
        <f>SUM(I306:I308)</f>
        <v>0</v>
      </c>
      <c r="J309" s="456">
        <v>0</v>
      </c>
    </row>
    <row r="310" spans="1:10" ht="13.5" thickBot="1">
      <c r="A310" s="91"/>
      <c r="B310" s="1151"/>
      <c r="C310" s="1295"/>
      <c r="D310" s="1295"/>
      <c r="E310" s="1091"/>
      <c r="F310" s="169"/>
      <c r="G310" s="169"/>
      <c r="H310" s="169"/>
      <c r="I310" s="169"/>
      <c r="J310" s="213"/>
    </row>
    <row r="311" spans="1:10" ht="13.5" thickBot="1">
      <c r="A311" s="471" t="s">
        <v>865</v>
      </c>
      <c r="B311" s="1157" t="s">
        <v>479</v>
      </c>
      <c r="C311" s="1298"/>
      <c r="D311" s="1298"/>
      <c r="E311" s="1299"/>
      <c r="F311" s="470">
        <v>0</v>
      </c>
      <c r="G311" s="470">
        <v>0</v>
      </c>
      <c r="H311" s="470">
        <v>0</v>
      </c>
      <c r="I311" s="470">
        <v>0</v>
      </c>
      <c r="J311" s="456">
        <v>0</v>
      </c>
    </row>
    <row r="312" spans="1:10" ht="12.75">
      <c r="A312" s="91"/>
      <c r="B312" s="1151"/>
      <c r="C312" s="1295"/>
      <c r="D312" s="1295"/>
      <c r="E312" s="1091"/>
      <c r="F312" s="169"/>
      <c r="G312" s="169"/>
      <c r="H312" s="169"/>
      <c r="I312" s="169"/>
      <c r="J312" s="213"/>
    </row>
    <row r="313" spans="1:11" ht="12.75">
      <c r="A313" s="91" t="s">
        <v>867</v>
      </c>
      <c r="B313" s="1170" t="s">
        <v>480</v>
      </c>
      <c r="C313" s="1170"/>
      <c r="D313" s="1170"/>
      <c r="E313" s="1170"/>
      <c r="F313" s="465">
        <v>0</v>
      </c>
      <c r="G313" s="465">
        <v>0</v>
      </c>
      <c r="H313" s="465">
        <v>0</v>
      </c>
      <c r="I313" s="465">
        <v>0</v>
      </c>
      <c r="J313" s="469">
        <v>0</v>
      </c>
      <c r="K313" s="98"/>
    </row>
    <row r="314" spans="1:11" ht="12.75">
      <c r="A314" s="91" t="s">
        <v>870</v>
      </c>
      <c r="B314" s="1170" t="s">
        <v>481</v>
      </c>
      <c r="C314" s="1170"/>
      <c r="D314" s="1170"/>
      <c r="E314" s="1170"/>
      <c r="F314" s="465">
        <v>0</v>
      </c>
      <c r="G314" s="465">
        <v>0</v>
      </c>
      <c r="H314" s="465">
        <v>0</v>
      </c>
      <c r="I314" s="465">
        <v>0</v>
      </c>
      <c r="J314" s="469">
        <v>0</v>
      </c>
      <c r="K314" s="98"/>
    </row>
    <row r="315" spans="1:11" ht="12.75">
      <c r="A315" s="91"/>
      <c r="B315" s="1169"/>
      <c r="C315" s="1170"/>
      <c r="D315" s="1170"/>
      <c r="E315" s="1171"/>
      <c r="F315" s="465"/>
      <c r="G315" s="465"/>
      <c r="H315" s="465"/>
      <c r="I315" s="465"/>
      <c r="J315" s="469"/>
      <c r="K315" s="98"/>
    </row>
    <row r="316" spans="1:11" ht="12.75">
      <c r="A316" s="91"/>
      <c r="B316" s="1169" t="s">
        <v>471</v>
      </c>
      <c r="C316" s="1170"/>
      <c r="D316" s="1170"/>
      <c r="E316" s="1171"/>
      <c r="F316" s="465">
        <f>F317+F318</f>
        <v>0</v>
      </c>
      <c r="G316" s="465">
        <f>G317+G318</f>
        <v>0</v>
      </c>
      <c r="H316" s="465">
        <f>H317+H318</f>
        <v>0</v>
      </c>
      <c r="I316" s="465">
        <f>I317+I318</f>
        <v>0</v>
      </c>
      <c r="J316" s="169">
        <f>J317+J318</f>
        <v>0</v>
      </c>
      <c r="K316" s="98"/>
    </row>
    <row r="317" spans="1:11" ht="12.75">
      <c r="A317" s="91" t="s">
        <v>856</v>
      </c>
      <c r="B317" s="1151" t="s">
        <v>464</v>
      </c>
      <c r="C317" s="1152"/>
      <c r="D317" s="1152"/>
      <c r="E317" s="1153"/>
      <c r="F317" s="169">
        <v>0</v>
      </c>
      <c r="G317" s="169">
        <v>0</v>
      </c>
      <c r="H317" s="169">
        <v>0</v>
      </c>
      <c r="I317" s="169">
        <v>0</v>
      </c>
      <c r="J317" s="213">
        <v>0</v>
      </c>
      <c r="K317" s="98"/>
    </row>
    <row r="318" spans="1:11" ht="12.75">
      <c r="A318" s="91" t="s">
        <v>860</v>
      </c>
      <c r="B318" s="1151" t="s">
        <v>465</v>
      </c>
      <c r="C318" s="1295"/>
      <c r="D318" s="1295"/>
      <c r="E318" s="1091"/>
      <c r="F318" s="169">
        <v>0</v>
      </c>
      <c r="G318" s="169">
        <v>0</v>
      </c>
      <c r="H318" s="169">
        <v>0</v>
      </c>
      <c r="I318" s="169">
        <v>0</v>
      </c>
      <c r="J318" s="213">
        <v>0</v>
      </c>
      <c r="K318" s="98"/>
    </row>
    <row r="319" spans="1:11" ht="12.75">
      <c r="A319" s="91"/>
      <c r="B319" s="1151"/>
      <c r="C319" s="1026"/>
      <c r="D319" s="1026"/>
      <c r="E319" s="1027"/>
      <c r="F319" s="169"/>
      <c r="G319" s="169"/>
      <c r="H319" s="169"/>
      <c r="I319" s="169"/>
      <c r="J319" s="213"/>
      <c r="K319" s="98"/>
    </row>
    <row r="320" spans="1:11" ht="12.75">
      <c r="A320" s="91" t="s">
        <v>865</v>
      </c>
      <c r="B320" s="1169" t="s">
        <v>482</v>
      </c>
      <c r="C320" s="1170"/>
      <c r="D320" s="1170"/>
      <c r="E320" s="1171"/>
      <c r="F320" s="465">
        <v>-1296</v>
      </c>
      <c r="G320" s="465">
        <v>0</v>
      </c>
      <c r="H320" s="465">
        <v>0</v>
      </c>
      <c r="I320" s="465">
        <v>67</v>
      </c>
      <c r="J320" s="213">
        <v>0</v>
      </c>
      <c r="K320" s="98"/>
    </row>
    <row r="321" spans="1:11" ht="12.75">
      <c r="A321" s="91"/>
      <c r="B321" s="473"/>
      <c r="C321" s="472"/>
      <c r="D321" s="472"/>
      <c r="E321" s="474"/>
      <c r="F321" s="169"/>
      <c r="G321" s="169"/>
      <c r="H321" s="169"/>
      <c r="I321" s="169"/>
      <c r="J321" s="213"/>
      <c r="K321" s="98"/>
    </row>
    <row r="322" spans="1:10" ht="12.75">
      <c r="A322" s="91"/>
      <c r="B322" s="1163" t="s">
        <v>483</v>
      </c>
      <c r="C322" s="1164"/>
      <c r="D322" s="1164"/>
      <c r="E322" s="1165"/>
      <c r="F322" s="224">
        <f>F304+F309+F311+F313+F314+F316+F320</f>
        <v>324773</v>
      </c>
      <c r="G322" s="224">
        <f>G304+G309+G311+G313+G314+G316+G320</f>
        <v>285106</v>
      </c>
      <c r="H322" s="224">
        <f>H304+H309+H311+H313+H314+H316+H320</f>
        <v>294595</v>
      </c>
      <c r="I322" s="224">
        <f>I304+I309+I311+I313+I314+I316+I320</f>
        <v>294261</v>
      </c>
      <c r="J322" s="174">
        <f>I322/H322*100</f>
        <v>99.88662400923302</v>
      </c>
    </row>
    <row r="323" spans="1:10" ht="13.5" thickBot="1">
      <c r="A323" s="475" t="s">
        <v>867</v>
      </c>
      <c r="B323" s="1166" t="s">
        <v>314</v>
      </c>
      <c r="C323" s="1167"/>
      <c r="D323" s="1167"/>
      <c r="E323" s="1168"/>
      <c r="F323" s="214">
        <v>86</v>
      </c>
      <c r="G323" s="214">
        <v>86</v>
      </c>
      <c r="H323" s="214">
        <v>86</v>
      </c>
      <c r="I323" s="214">
        <v>86</v>
      </c>
      <c r="J323" s="215">
        <f>I323/H323*100</f>
        <v>100</v>
      </c>
    </row>
    <row r="324" ht="13.5" thickTop="1"/>
    <row r="354" spans="7:10" ht="15">
      <c r="G354" s="1302" t="s">
        <v>485</v>
      </c>
      <c r="H354" s="1302"/>
      <c r="I354" s="1302"/>
      <c r="J354" s="1302"/>
    </row>
    <row r="355" ht="13.5" thickBot="1"/>
    <row r="356" spans="1:11" ht="13.5" customHeight="1" thickTop="1">
      <c r="A356" s="1289" t="s">
        <v>823</v>
      </c>
      <c r="B356" s="1287" t="s">
        <v>824</v>
      </c>
      <c r="C356" s="1287"/>
      <c r="D356" s="1287"/>
      <c r="E356" s="1287"/>
      <c r="F356" s="1206" t="s">
        <v>532</v>
      </c>
      <c r="G356" s="1206" t="s">
        <v>21</v>
      </c>
      <c r="H356" s="1206" t="s">
        <v>22</v>
      </c>
      <c r="I356" s="1206" t="s">
        <v>23</v>
      </c>
      <c r="J356" s="1029" t="s">
        <v>538</v>
      </c>
      <c r="K356" s="98"/>
    </row>
    <row r="357" spans="1:11" ht="24" customHeight="1">
      <c r="A357" s="1290"/>
      <c r="B357" s="1288"/>
      <c r="C357" s="1288"/>
      <c r="D357" s="1288"/>
      <c r="E357" s="1288"/>
      <c r="F357" s="1207"/>
      <c r="G357" s="1031"/>
      <c r="H357" s="1031"/>
      <c r="I357" s="1031"/>
      <c r="J357" s="1030"/>
      <c r="K357" s="98"/>
    </row>
    <row r="358" spans="1:11" ht="29.25" customHeight="1">
      <c r="A358" s="84"/>
      <c r="B358" s="1248" t="s">
        <v>494</v>
      </c>
      <c r="C358" s="1249"/>
      <c r="D358" s="1249"/>
      <c r="E358" s="1250"/>
      <c r="F358" s="85"/>
      <c r="G358" s="135"/>
      <c r="H358" s="135"/>
      <c r="I358" s="135"/>
      <c r="J358" s="86"/>
      <c r="K358" s="98"/>
    </row>
    <row r="359" spans="1:11" ht="29.25" customHeight="1">
      <c r="A359" s="84"/>
      <c r="B359" s="1248" t="s">
        <v>352</v>
      </c>
      <c r="C359" s="1293"/>
      <c r="D359" s="1293"/>
      <c r="E359" s="1294"/>
      <c r="F359" s="85"/>
      <c r="G359" s="135"/>
      <c r="H359" s="135"/>
      <c r="I359" s="135"/>
      <c r="J359" s="86"/>
      <c r="K359" s="98"/>
    </row>
    <row r="360" spans="1:11" ht="16.5" customHeight="1">
      <c r="A360" s="87"/>
      <c r="B360" s="1265" t="s">
        <v>825</v>
      </c>
      <c r="C360" s="1265"/>
      <c r="D360" s="1265"/>
      <c r="E360" s="1265"/>
      <c r="F360" s="88"/>
      <c r="G360" s="136"/>
      <c r="H360" s="136"/>
      <c r="I360" s="136"/>
      <c r="J360" s="89"/>
      <c r="K360" s="98"/>
    </row>
    <row r="361" spans="1:11" ht="16.5" customHeight="1">
      <c r="A361" s="143" t="s">
        <v>889</v>
      </c>
      <c r="B361" s="1265" t="s">
        <v>826</v>
      </c>
      <c r="C361" s="1265"/>
      <c r="D361" s="1265"/>
      <c r="E361" s="1265"/>
      <c r="F361" s="172">
        <f>F362+F364</f>
        <v>13793</v>
      </c>
      <c r="G361" s="172">
        <f>G362+G364</f>
        <v>12270</v>
      </c>
      <c r="H361" s="172">
        <f>H362+H364</f>
        <v>12384</v>
      </c>
      <c r="I361" s="172">
        <f>I362+I364</f>
        <v>12384</v>
      </c>
      <c r="J361" s="161">
        <f>I361/H361*100</f>
        <v>100</v>
      </c>
      <c r="K361" s="98"/>
    </row>
    <row r="362" spans="1:11" ht="12.75" customHeight="1">
      <c r="A362" s="90" t="s">
        <v>827</v>
      </c>
      <c r="B362" s="1275" t="s">
        <v>828</v>
      </c>
      <c r="C362" s="1275"/>
      <c r="D362" s="1275"/>
      <c r="E362" s="1275"/>
      <c r="F362" s="544">
        <v>13793</v>
      </c>
      <c r="G362" s="544">
        <v>12270</v>
      </c>
      <c r="H362" s="544">
        <v>12384</v>
      </c>
      <c r="I362" s="544">
        <v>12384</v>
      </c>
      <c r="J362" s="231">
        <f>I362/H362*100</f>
        <v>100</v>
      </c>
      <c r="K362" s="98"/>
    </row>
    <row r="363" spans="1:11" ht="12.75" customHeight="1">
      <c r="A363" s="91" t="s">
        <v>829</v>
      </c>
      <c r="B363" s="1245" t="s">
        <v>257</v>
      </c>
      <c r="C363" s="1246"/>
      <c r="D363" s="1246"/>
      <c r="E363" s="1247"/>
      <c r="F363" s="476">
        <v>0</v>
      </c>
      <c r="G363" s="476">
        <v>0</v>
      </c>
      <c r="H363" s="476">
        <v>0</v>
      </c>
      <c r="I363" s="476">
        <v>0</v>
      </c>
      <c r="J363" s="174">
        <v>0</v>
      </c>
      <c r="K363" s="98"/>
    </row>
    <row r="364" spans="1:11" ht="12.75" customHeight="1">
      <c r="A364" s="91" t="s">
        <v>837</v>
      </c>
      <c r="B364" s="1263" t="s">
        <v>830</v>
      </c>
      <c r="C364" s="1263"/>
      <c r="D364" s="1263"/>
      <c r="E364" s="1263"/>
      <c r="F364" s="151">
        <v>0</v>
      </c>
      <c r="G364" s="151">
        <v>0</v>
      </c>
      <c r="H364" s="151">
        <v>0</v>
      </c>
      <c r="I364" s="151">
        <v>0</v>
      </c>
      <c r="J364" s="159">
        <v>0</v>
      </c>
      <c r="K364" s="98"/>
    </row>
    <row r="365" spans="1:11" ht="12.75">
      <c r="A365" s="93" t="s">
        <v>258</v>
      </c>
      <c r="B365" s="1263" t="s">
        <v>831</v>
      </c>
      <c r="C365" s="1263"/>
      <c r="D365" s="1263"/>
      <c r="E365" s="1263"/>
      <c r="F365" s="147">
        <v>0</v>
      </c>
      <c r="G365" s="147">
        <v>0</v>
      </c>
      <c r="H365" s="147">
        <v>0</v>
      </c>
      <c r="I365" s="147">
        <v>0</v>
      </c>
      <c r="J365" s="159">
        <v>0</v>
      </c>
      <c r="K365" s="98"/>
    </row>
    <row r="366" spans="1:11" ht="12.75">
      <c r="A366" s="93" t="s">
        <v>259</v>
      </c>
      <c r="B366" s="1263" t="s">
        <v>832</v>
      </c>
      <c r="C366" s="1263"/>
      <c r="D366" s="1263"/>
      <c r="E366" s="1263"/>
      <c r="F366" s="147">
        <v>0</v>
      </c>
      <c r="G366" s="147">
        <v>0</v>
      </c>
      <c r="H366" s="147">
        <v>0</v>
      </c>
      <c r="I366" s="147">
        <v>0</v>
      </c>
      <c r="J366" s="159">
        <v>0</v>
      </c>
      <c r="K366" s="98"/>
    </row>
    <row r="367" spans="1:11" ht="12.75" customHeight="1">
      <c r="A367" s="93" t="s">
        <v>260</v>
      </c>
      <c r="B367" s="1263" t="s">
        <v>833</v>
      </c>
      <c r="C367" s="1263"/>
      <c r="D367" s="1263"/>
      <c r="E367" s="1263"/>
      <c r="F367" s="147">
        <v>0</v>
      </c>
      <c r="G367" s="147">
        <v>0</v>
      </c>
      <c r="H367" s="147">
        <v>0</v>
      </c>
      <c r="I367" s="147">
        <v>0</v>
      </c>
      <c r="J367" s="159">
        <v>0</v>
      </c>
      <c r="K367" s="98"/>
    </row>
    <row r="368" spans="1:11" ht="12.75">
      <c r="A368" s="94" t="s">
        <v>405</v>
      </c>
      <c r="B368" s="1292" t="s">
        <v>834</v>
      </c>
      <c r="C368" s="1292"/>
      <c r="D368" s="1292"/>
      <c r="E368" s="1292"/>
      <c r="F368" s="148">
        <v>0</v>
      </c>
      <c r="G368" s="148">
        <v>0</v>
      </c>
      <c r="H368" s="148">
        <v>0</v>
      </c>
      <c r="I368" s="148">
        <v>0</v>
      </c>
      <c r="J368" s="160">
        <v>0</v>
      </c>
      <c r="K368" s="98"/>
    </row>
    <row r="369" spans="1:11" ht="12.75">
      <c r="A369" s="95" t="s">
        <v>361</v>
      </c>
      <c r="B369" s="1211" t="s">
        <v>836</v>
      </c>
      <c r="C369" s="1212"/>
      <c r="D369" s="1212"/>
      <c r="E369" s="1213"/>
      <c r="F369" s="149">
        <f>F370</f>
        <v>0</v>
      </c>
      <c r="G369" s="149">
        <f>G370</f>
        <v>0</v>
      </c>
      <c r="H369" s="149">
        <v>0</v>
      </c>
      <c r="I369" s="149">
        <f>I370</f>
        <v>0</v>
      </c>
      <c r="J369" s="161">
        <v>0</v>
      </c>
      <c r="K369" s="98"/>
    </row>
    <row r="370" spans="1:11" ht="12.75" customHeight="1">
      <c r="A370" s="96" t="s">
        <v>844</v>
      </c>
      <c r="B370" s="1275" t="s">
        <v>838</v>
      </c>
      <c r="C370" s="1275"/>
      <c r="D370" s="1275"/>
      <c r="E370" s="1275"/>
      <c r="F370" s="543">
        <f>SUM(F371:F376)</f>
        <v>0</v>
      </c>
      <c r="G370" s="543">
        <f>SUM(G371:G376)</f>
        <v>0</v>
      </c>
      <c r="H370" s="543">
        <v>0</v>
      </c>
      <c r="I370" s="543">
        <f>SUM(I371:I376)</f>
        <v>0</v>
      </c>
      <c r="J370" s="457">
        <v>0</v>
      </c>
      <c r="K370" s="98"/>
    </row>
    <row r="371" spans="1:11" ht="12.75">
      <c r="A371" s="93" t="s">
        <v>261</v>
      </c>
      <c r="B371" s="1263" t="s">
        <v>839</v>
      </c>
      <c r="C371" s="1263"/>
      <c r="D371" s="1263"/>
      <c r="E371" s="1263"/>
      <c r="F371" s="147">
        <v>0</v>
      </c>
      <c r="G371" s="147">
        <v>0</v>
      </c>
      <c r="H371" s="147">
        <v>0</v>
      </c>
      <c r="I371" s="147">
        <v>0</v>
      </c>
      <c r="J371" s="159">
        <v>0</v>
      </c>
      <c r="K371" s="98"/>
    </row>
    <row r="372" spans="1:11" ht="12.75">
      <c r="A372" s="93" t="s">
        <v>262</v>
      </c>
      <c r="B372" s="1263" t="s">
        <v>840</v>
      </c>
      <c r="C372" s="1263"/>
      <c r="D372" s="1263"/>
      <c r="E372" s="1263"/>
      <c r="F372" s="147">
        <v>0</v>
      </c>
      <c r="G372" s="147">
        <v>0</v>
      </c>
      <c r="H372" s="147">
        <v>0</v>
      </c>
      <c r="I372" s="147">
        <v>0</v>
      </c>
      <c r="J372" s="159">
        <v>0</v>
      </c>
      <c r="K372" s="98"/>
    </row>
    <row r="373" spans="1:11" ht="12.75">
      <c r="A373" s="93" t="s">
        <v>263</v>
      </c>
      <c r="B373" s="1263" t="s">
        <v>913</v>
      </c>
      <c r="C373" s="1263"/>
      <c r="D373" s="1263"/>
      <c r="E373" s="1263"/>
      <c r="F373" s="147">
        <v>0</v>
      </c>
      <c r="G373" s="147">
        <v>0</v>
      </c>
      <c r="H373" s="147">
        <v>0</v>
      </c>
      <c r="I373" s="147">
        <v>0</v>
      </c>
      <c r="J373" s="159">
        <v>0</v>
      </c>
      <c r="K373" s="98"/>
    </row>
    <row r="374" spans="1:11" ht="12.75">
      <c r="A374" s="97" t="s">
        <v>264</v>
      </c>
      <c r="B374" s="1151" t="s">
        <v>841</v>
      </c>
      <c r="C374" s="1272"/>
      <c r="D374" s="1272"/>
      <c r="E374" s="1273"/>
      <c r="F374" s="150">
        <v>0</v>
      </c>
      <c r="G374" s="150">
        <v>0</v>
      </c>
      <c r="H374" s="150">
        <v>0</v>
      </c>
      <c r="I374" s="150">
        <v>0</v>
      </c>
      <c r="J374" s="159">
        <v>0</v>
      </c>
      <c r="K374" s="98"/>
    </row>
    <row r="375" spans="1:11" ht="12.75">
      <c r="A375" s="93" t="s">
        <v>265</v>
      </c>
      <c r="B375" s="1151" t="s">
        <v>842</v>
      </c>
      <c r="C375" s="1272"/>
      <c r="D375" s="1272"/>
      <c r="E375" s="1273"/>
      <c r="F375" s="152">
        <v>0</v>
      </c>
      <c r="G375" s="152">
        <v>0</v>
      </c>
      <c r="H375" s="152">
        <v>0</v>
      </c>
      <c r="I375" s="152">
        <v>0</v>
      </c>
      <c r="J375" s="159">
        <v>0</v>
      </c>
      <c r="K375" s="98"/>
    </row>
    <row r="376" spans="1:11" ht="12.75">
      <c r="A376" s="93" t="s">
        <v>266</v>
      </c>
      <c r="B376" s="1151" t="s">
        <v>910</v>
      </c>
      <c r="C376" s="1035"/>
      <c r="D376" s="1035"/>
      <c r="E376" s="1027"/>
      <c r="F376" s="152">
        <v>0</v>
      </c>
      <c r="G376" s="152">
        <v>0</v>
      </c>
      <c r="H376" s="152">
        <v>0</v>
      </c>
      <c r="I376" s="152">
        <v>0</v>
      </c>
      <c r="J376" s="159">
        <v>0</v>
      </c>
      <c r="K376" s="98"/>
    </row>
    <row r="377" spans="1:11" ht="12.75">
      <c r="A377" s="99" t="s">
        <v>891</v>
      </c>
      <c r="B377" s="1211" t="s">
        <v>489</v>
      </c>
      <c r="C377" s="1266"/>
      <c r="D377" s="1266"/>
      <c r="E377" s="1267"/>
      <c r="F377" s="478">
        <f>F378+F382+F379+F380+F381</f>
        <v>343757</v>
      </c>
      <c r="G377" s="478">
        <f>SUM(G378:G382)</f>
        <v>300419</v>
      </c>
      <c r="H377" s="478">
        <f>SUM(H378:H382)</f>
        <v>337687</v>
      </c>
      <c r="I377" s="478">
        <f>SUM(I378:I382)</f>
        <v>337336</v>
      </c>
      <c r="J377" s="161">
        <f aca="true" t="shared" si="4" ref="J377:J382">I377/H377*100</f>
        <v>99.89605759179358</v>
      </c>
      <c r="K377" s="98"/>
    </row>
    <row r="378" spans="1:11" ht="12.75">
      <c r="A378" s="96"/>
      <c r="B378" s="1214" t="s">
        <v>490</v>
      </c>
      <c r="C378" s="1268"/>
      <c r="D378" s="1268"/>
      <c r="E378" s="1269"/>
      <c r="F378" s="477">
        <v>178835</v>
      </c>
      <c r="G378" s="477">
        <v>175621</v>
      </c>
      <c r="H378" s="477">
        <v>174472</v>
      </c>
      <c r="I378" s="477">
        <v>174472</v>
      </c>
      <c r="J378" s="231">
        <f t="shared" si="4"/>
        <v>100</v>
      </c>
      <c r="K378" s="98"/>
    </row>
    <row r="379" spans="1:11" ht="12.75">
      <c r="A379" s="93"/>
      <c r="B379" s="1151" t="s">
        <v>81</v>
      </c>
      <c r="C379" s="1026"/>
      <c r="D379" s="1026"/>
      <c r="E379" s="1027"/>
      <c r="F379" s="152">
        <v>11081</v>
      </c>
      <c r="G379" s="152">
        <v>0</v>
      </c>
      <c r="H379" s="152">
        <v>19356</v>
      </c>
      <c r="I379" s="152">
        <v>19356</v>
      </c>
      <c r="J379" s="212">
        <f t="shared" si="4"/>
        <v>100</v>
      </c>
      <c r="K379" s="98"/>
    </row>
    <row r="380" spans="1:11" ht="12.75">
      <c r="A380" s="93"/>
      <c r="B380" s="1151" t="s">
        <v>74</v>
      </c>
      <c r="C380" s="1026"/>
      <c r="D380" s="1026"/>
      <c r="E380" s="1027"/>
      <c r="F380" s="152">
        <v>4294</v>
      </c>
      <c r="G380" s="152"/>
      <c r="H380" s="152">
        <v>12415</v>
      </c>
      <c r="I380" s="152">
        <v>12415</v>
      </c>
      <c r="J380" s="212">
        <f t="shared" si="4"/>
        <v>100</v>
      </c>
      <c r="K380" s="98"/>
    </row>
    <row r="381" spans="1:11" ht="12.75">
      <c r="A381" s="93"/>
      <c r="B381" s="1151" t="s">
        <v>78</v>
      </c>
      <c r="C381" s="1026"/>
      <c r="D381" s="1026"/>
      <c r="E381" s="1027"/>
      <c r="F381" s="152">
        <v>4077</v>
      </c>
      <c r="G381" s="152"/>
      <c r="H381" s="152">
        <v>9854</v>
      </c>
      <c r="I381" s="152">
        <v>9854</v>
      </c>
      <c r="J381" s="212">
        <f t="shared" si="4"/>
        <v>100</v>
      </c>
      <c r="K381" s="98"/>
    </row>
    <row r="382" spans="1:11" ht="12.75">
      <c r="A382" s="93"/>
      <c r="B382" s="1151" t="s">
        <v>492</v>
      </c>
      <c r="C382" s="1026"/>
      <c r="D382" s="1026"/>
      <c r="E382" s="1027"/>
      <c r="F382" s="152">
        <v>145470</v>
      </c>
      <c r="G382" s="152">
        <v>124798</v>
      </c>
      <c r="H382" s="152">
        <v>121590</v>
      </c>
      <c r="I382" s="152">
        <v>121239</v>
      </c>
      <c r="J382" s="212">
        <f t="shared" si="4"/>
        <v>99.71132494448557</v>
      </c>
      <c r="K382" s="98"/>
    </row>
    <row r="383" spans="1:11" ht="12.75">
      <c r="A383" s="94" t="s">
        <v>892</v>
      </c>
      <c r="B383" s="1291" t="s">
        <v>466</v>
      </c>
      <c r="C383" s="1291"/>
      <c r="D383" s="1291"/>
      <c r="E383" s="1291"/>
      <c r="F383" s="156">
        <f>SUM(F384:F384)</f>
        <v>0</v>
      </c>
      <c r="G383" s="156">
        <f>SUM(G384:G384)</f>
        <v>0</v>
      </c>
      <c r="H383" s="156">
        <v>0</v>
      </c>
      <c r="I383" s="156">
        <f>SUM(I384:I384)</f>
        <v>0</v>
      </c>
      <c r="J383" s="448">
        <v>0</v>
      </c>
      <c r="K383" s="98"/>
    </row>
    <row r="384" spans="1:11" ht="12.75">
      <c r="A384" s="96" t="s">
        <v>856</v>
      </c>
      <c r="B384" s="1275" t="s">
        <v>852</v>
      </c>
      <c r="C384" s="1275"/>
      <c r="D384" s="1275"/>
      <c r="E384" s="1275"/>
      <c r="F384" s="157">
        <v>0</v>
      </c>
      <c r="G384" s="157">
        <v>0</v>
      </c>
      <c r="H384" s="157">
        <v>0</v>
      </c>
      <c r="I384" s="157">
        <v>0</v>
      </c>
      <c r="J384" s="231">
        <v>0</v>
      </c>
      <c r="K384" s="98"/>
    </row>
    <row r="385" spans="1:11" ht="12.75">
      <c r="A385" s="103" t="s">
        <v>893</v>
      </c>
      <c r="B385" s="1270" t="s">
        <v>333</v>
      </c>
      <c r="C385" s="1270"/>
      <c r="D385" s="1270"/>
      <c r="E385" s="1270"/>
      <c r="F385" s="149">
        <v>8920</v>
      </c>
      <c r="G385" s="149">
        <v>0</v>
      </c>
      <c r="H385" s="149">
        <v>6169</v>
      </c>
      <c r="I385" s="149">
        <v>6168</v>
      </c>
      <c r="J385" s="161">
        <f>I385/H385*100</f>
        <v>99.98378991732858</v>
      </c>
      <c r="K385" s="98"/>
    </row>
    <row r="386" spans="1:11" ht="12.75">
      <c r="A386" s="97"/>
      <c r="B386" s="1151" t="s">
        <v>345</v>
      </c>
      <c r="C386" s="1152"/>
      <c r="D386" s="1152"/>
      <c r="E386" s="1153"/>
      <c r="F386" s="152">
        <v>0</v>
      </c>
      <c r="G386" s="152">
        <v>0</v>
      </c>
      <c r="H386" s="152">
        <v>0</v>
      </c>
      <c r="I386" s="152">
        <v>0</v>
      </c>
      <c r="J386" s="231">
        <v>0</v>
      </c>
      <c r="K386" s="98"/>
    </row>
    <row r="387" spans="1:11" ht="12.75">
      <c r="A387" s="96" t="s">
        <v>894</v>
      </c>
      <c r="B387" s="1242" t="s">
        <v>869</v>
      </c>
      <c r="C387" s="1243"/>
      <c r="D387" s="1243"/>
      <c r="E387" s="1244"/>
      <c r="F387" s="463">
        <f>SUM(F388)</f>
        <v>4076</v>
      </c>
      <c r="G387" s="463">
        <f>SUM(G388)</f>
        <v>0</v>
      </c>
      <c r="H387" s="463">
        <v>3129</v>
      </c>
      <c r="I387" s="463">
        <f>SUM(I388)</f>
        <v>3129</v>
      </c>
      <c r="J387" s="164">
        <f>I387/H387*100</f>
        <v>100</v>
      </c>
      <c r="K387" s="98"/>
    </row>
    <row r="388" spans="1:11" ht="13.5" thickBot="1">
      <c r="A388" s="94" t="s">
        <v>870</v>
      </c>
      <c r="B388" s="1217" t="s">
        <v>280</v>
      </c>
      <c r="C388" s="1218"/>
      <c r="D388" s="1218"/>
      <c r="E388" s="1219"/>
      <c r="F388" s="155">
        <v>4076</v>
      </c>
      <c r="G388" s="155">
        <v>0</v>
      </c>
      <c r="H388" s="155">
        <v>3129</v>
      </c>
      <c r="I388" s="155">
        <v>3129</v>
      </c>
      <c r="J388" s="173">
        <f>I388/H388*100</f>
        <v>100</v>
      </c>
      <c r="K388" s="98"/>
    </row>
    <row r="389" spans="1:11" ht="13.5" thickBot="1">
      <c r="A389" s="453"/>
      <c r="B389" s="1157" t="s">
        <v>469</v>
      </c>
      <c r="C389" s="972"/>
      <c r="D389" s="972"/>
      <c r="E389" s="959"/>
      <c r="F389" s="455">
        <f>F361+F369+F383+F385+F363+F377+F387</f>
        <v>370546</v>
      </c>
      <c r="G389" s="455">
        <f>G361+G369+G383+G385+G363+G377+G387</f>
        <v>312689</v>
      </c>
      <c r="H389" s="455">
        <f>H361+H369+H383+H385+H363+H377+H387</f>
        <v>359369</v>
      </c>
      <c r="I389" s="455">
        <f>I361+I369+I383+I385+I363+I377+I387</f>
        <v>359017</v>
      </c>
      <c r="J389" s="456">
        <f>I389/H389*100</f>
        <v>99.90205053858291</v>
      </c>
      <c r="K389" s="98"/>
    </row>
    <row r="390" spans="1:11" ht="12.75">
      <c r="A390" s="93"/>
      <c r="B390" s="1151"/>
      <c r="C390" s="1026"/>
      <c r="D390" s="1026"/>
      <c r="E390" s="1027"/>
      <c r="F390" s="152"/>
      <c r="G390" s="152"/>
      <c r="H390" s="152"/>
      <c r="I390" s="152"/>
      <c r="J390" s="159"/>
      <c r="K390" s="98"/>
    </row>
    <row r="391" spans="1:11" ht="12.75">
      <c r="A391" s="96" t="s">
        <v>493</v>
      </c>
      <c r="B391" s="1242" t="s">
        <v>843</v>
      </c>
      <c r="C391" s="1243"/>
      <c r="D391" s="1243"/>
      <c r="E391" s="1244"/>
      <c r="F391" s="153">
        <f>SUM(F392:F394)</f>
        <v>0</v>
      </c>
      <c r="G391" s="153">
        <f>SUM(G392:G394)</f>
        <v>0</v>
      </c>
      <c r="H391" s="153">
        <v>0</v>
      </c>
      <c r="I391" s="153">
        <f>SUM(I392:I394)</f>
        <v>0</v>
      </c>
      <c r="J391" s="161">
        <v>0</v>
      </c>
      <c r="K391" s="98"/>
    </row>
    <row r="392" spans="1:11" ht="12.75" customHeight="1">
      <c r="A392" s="96" t="s">
        <v>846</v>
      </c>
      <c r="B392" s="1214" t="s">
        <v>845</v>
      </c>
      <c r="C392" s="1215"/>
      <c r="D392" s="1215"/>
      <c r="E392" s="1216"/>
      <c r="F392" s="547">
        <v>0</v>
      </c>
      <c r="G392" s="547">
        <v>0</v>
      </c>
      <c r="H392" s="547">
        <v>0</v>
      </c>
      <c r="I392" s="547">
        <v>0</v>
      </c>
      <c r="J392" s="457">
        <v>0</v>
      </c>
      <c r="K392" s="98"/>
    </row>
    <row r="393" spans="1:11" ht="12.75">
      <c r="A393" s="93" t="s">
        <v>848</v>
      </c>
      <c r="B393" s="1263" t="s">
        <v>847</v>
      </c>
      <c r="C393" s="1263"/>
      <c r="D393" s="1263"/>
      <c r="E393" s="1263"/>
      <c r="F393" s="151">
        <v>0</v>
      </c>
      <c r="G393" s="151">
        <v>0</v>
      </c>
      <c r="H393" s="151">
        <v>0</v>
      </c>
      <c r="I393" s="151">
        <v>0</v>
      </c>
      <c r="J393" s="159">
        <v>0</v>
      </c>
      <c r="K393" s="98"/>
    </row>
    <row r="394" spans="1:11" ht="12.75">
      <c r="A394" s="94" t="s">
        <v>851</v>
      </c>
      <c r="B394" s="1218" t="s">
        <v>849</v>
      </c>
      <c r="C394" s="1276"/>
      <c r="D394" s="1276"/>
      <c r="E394" s="1276"/>
      <c r="F394" s="548">
        <v>0</v>
      </c>
      <c r="G394" s="548">
        <v>0</v>
      </c>
      <c r="H394" s="548">
        <v>0</v>
      </c>
      <c r="I394" s="548">
        <v>0</v>
      </c>
      <c r="J394" s="160">
        <v>0</v>
      </c>
      <c r="K394" s="98"/>
    </row>
    <row r="395" spans="1:11" ht="12.75">
      <c r="A395" s="94" t="s">
        <v>493</v>
      </c>
      <c r="B395" s="1291" t="s">
        <v>467</v>
      </c>
      <c r="C395" s="1291"/>
      <c r="D395" s="1291"/>
      <c r="E395" s="1291"/>
      <c r="F395" s="156">
        <f>SUM(F396:F396)</f>
        <v>0</v>
      </c>
      <c r="G395" s="156">
        <f>SUM(G396:G396)</f>
        <v>0</v>
      </c>
      <c r="H395" s="156">
        <v>0</v>
      </c>
      <c r="I395" s="156">
        <f>SUM(I396:I396)</f>
        <v>0</v>
      </c>
      <c r="J395" s="161">
        <v>0</v>
      </c>
      <c r="K395" s="98"/>
    </row>
    <row r="396" spans="1:11" ht="12.75">
      <c r="A396" s="93" t="s">
        <v>860</v>
      </c>
      <c r="B396" s="1263" t="s">
        <v>857</v>
      </c>
      <c r="C396" s="1263"/>
      <c r="D396" s="1263"/>
      <c r="E396" s="1263"/>
      <c r="F396" s="170">
        <v>0</v>
      </c>
      <c r="G396" s="170">
        <v>0</v>
      </c>
      <c r="H396" s="170">
        <v>0</v>
      </c>
      <c r="I396" s="170">
        <v>0</v>
      </c>
      <c r="J396" s="173">
        <v>0</v>
      </c>
      <c r="K396" s="98"/>
    </row>
    <row r="397" spans="1:11" ht="12.75">
      <c r="A397" s="104" t="s">
        <v>346</v>
      </c>
      <c r="B397" s="1236" t="s">
        <v>337</v>
      </c>
      <c r="C397" s="1237"/>
      <c r="D397" s="1237"/>
      <c r="E397" s="1238"/>
      <c r="F397" s="149">
        <v>0</v>
      </c>
      <c r="G397" s="149">
        <v>0</v>
      </c>
      <c r="H397" s="149">
        <v>0</v>
      </c>
      <c r="I397" s="149">
        <v>0</v>
      </c>
      <c r="J397" s="161">
        <v>0</v>
      </c>
      <c r="K397" s="98"/>
    </row>
    <row r="398" spans="1:11" ht="13.5" thickBot="1">
      <c r="A398" s="97"/>
      <c r="B398" s="1151" t="s">
        <v>345</v>
      </c>
      <c r="C398" s="1152"/>
      <c r="D398" s="1152"/>
      <c r="E398" s="1153"/>
      <c r="F398" s="150">
        <v>0</v>
      </c>
      <c r="G398" s="150">
        <v>0</v>
      </c>
      <c r="H398" s="150">
        <v>0</v>
      </c>
      <c r="I398" s="150">
        <v>0</v>
      </c>
      <c r="J398" s="457">
        <v>0</v>
      </c>
      <c r="K398" s="98"/>
    </row>
    <row r="399" spans="1:11" ht="13.5" thickBot="1">
      <c r="A399" s="458"/>
      <c r="B399" s="1157" t="s">
        <v>470</v>
      </c>
      <c r="C399" s="972"/>
      <c r="D399" s="972"/>
      <c r="E399" s="959"/>
      <c r="F399" s="460">
        <f>F391+F395+F397</f>
        <v>0</v>
      </c>
      <c r="G399" s="460">
        <v>0</v>
      </c>
      <c r="H399" s="460">
        <v>0</v>
      </c>
      <c r="I399" s="460">
        <f>I391+I395+I397</f>
        <v>0</v>
      </c>
      <c r="J399" s="456">
        <v>0</v>
      </c>
      <c r="K399" s="98"/>
    </row>
    <row r="400" spans="1:11" ht="12.75" customHeight="1">
      <c r="A400" s="449" t="s">
        <v>346</v>
      </c>
      <c r="B400" s="1227" t="s">
        <v>610</v>
      </c>
      <c r="C400" s="1228"/>
      <c r="D400" s="1228"/>
      <c r="E400" s="1229"/>
      <c r="F400" s="1220">
        <v>0</v>
      </c>
      <c r="G400" s="1220">
        <v>0</v>
      </c>
      <c r="H400" s="1220">
        <v>0</v>
      </c>
      <c r="I400" s="1220">
        <v>0</v>
      </c>
      <c r="J400" s="1222">
        <v>0</v>
      </c>
      <c r="K400" s="98"/>
    </row>
    <row r="401" spans="1:11" ht="13.5" thickBot="1">
      <c r="A401" s="462"/>
      <c r="B401" s="1230" t="s">
        <v>859</v>
      </c>
      <c r="C401" s="1231"/>
      <c r="D401" s="1231"/>
      <c r="E401" s="1232"/>
      <c r="F401" s="1281"/>
      <c r="G401" s="1281"/>
      <c r="H401" s="1300"/>
      <c r="I401" s="1281"/>
      <c r="J401" s="1223"/>
      <c r="K401" s="98"/>
    </row>
    <row r="402" spans="1:11" ht="12.75">
      <c r="A402" s="97"/>
      <c r="B402" s="1200"/>
      <c r="C402" s="1279"/>
      <c r="D402" s="1279"/>
      <c r="E402" s="1280"/>
      <c r="F402" s="461"/>
      <c r="G402" s="461"/>
      <c r="H402" s="461"/>
      <c r="I402" s="461"/>
      <c r="J402" s="174"/>
      <c r="K402" s="98"/>
    </row>
    <row r="403" spans="1:11" ht="12.75">
      <c r="A403" s="99" t="s">
        <v>377</v>
      </c>
      <c r="B403" s="1211" t="s">
        <v>471</v>
      </c>
      <c r="C403" s="1212"/>
      <c r="D403" s="1212"/>
      <c r="E403" s="1213"/>
      <c r="F403" s="149">
        <f>SUM(F404:F405)</f>
        <v>0</v>
      </c>
      <c r="G403" s="149">
        <f>SUM(G404:G405)</f>
        <v>0</v>
      </c>
      <c r="H403" s="149">
        <v>0</v>
      </c>
      <c r="I403" s="149">
        <f>SUM(I404:I405)</f>
        <v>0</v>
      </c>
      <c r="J403" s="161">
        <v>0</v>
      </c>
      <c r="K403" s="98"/>
    </row>
    <row r="404" spans="1:11" ht="12.75" customHeight="1">
      <c r="A404" s="93" t="s">
        <v>865</v>
      </c>
      <c r="B404" s="1151" t="s">
        <v>914</v>
      </c>
      <c r="C404" s="1277"/>
      <c r="D404" s="1277"/>
      <c r="E404" s="1278"/>
      <c r="F404" s="171">
        <v>0</v>
      </c>
      <c r="G404" s="171">
        <v>0</v>
      </c>
      <c r="H404" s="171">
        <v>0</v>
      </c>
      <c r="I404" s="171">
        <v>0</v>
      </c>
      <c r="J404" s="162">
        <v>0</v>
      </c>
      <c r="K404" s="98"/>
    </row>
    <row r="405" spans="1:11" ht="12.75">
      <c r="A405" s="93" t="s">
        <v>867</v>
      </c>
      <c r="B405" s="1217" t="s">
        <v>308</v>
      </c>
      <c r="C405" s="1218"/>
      <c r="D405" s="1218"/>
      <c r="E405" s="1219"/>
      <c r="F405" s="171">
        <v>0</v>
      </c>
      <c r="G405" s="171">
        <v>0</v>
      </c>
      <c r="H405" s="171">
        <v>0</v>
      </c>
      <c r="I405" s="171">
        <v>0</v>
      </c>
      <c r="J405" s="173">
        <v>0</v>
      </c>
      <c r="K405" s="98"/>
    </row>
    <row r="406" spans="1:11" ht="12.75">
      <c r="A406" s="96" t="s">
        <v>468</v>
      </c>
      <c r="B406" s="1191" t="s">
        <v>362</v>
      </c>
      <c r="C406" s="952"/>
      <c r="D406" s="952"/>
      <c r="E406" s="953"/>
      <c r="F406" s="185">
        <v>-89</v>
      </c>
      <c r="G406" s="185">
        <v>0</v>
      </c>
      <c r="H406" s="185">
        <v>0</v>
      </c>
      <c r="I406" s="185">
        <v>0</v>
      </c>
      <c r="J406" s="162">
        <v>0</v>
      </c>
      <c r="K406" s="98"/>
    </row>
    <row r="407" spans="1:11" ht="12.75" customHeight="1" thickBot="1">
      <c r="A407" s="142"/>
      <c r="B407" s="1262" t="s">
        <v>472</v>
      </c>
      <c r="C407" s="1262"/>
      <c r="D407" s="1262"/>
      <c r="E407" s="1262"/>
      <c r="F407" s="464">
        <f>F389+F399+F400+F403+F406</f>
        <v>370457</v>
      </c>
      <c r="G407" s="464">
        <f>G389+G399+G400+G403+G406</f>
        <v>312689</v>
      </c>
      <c r="H407" s="464">
        <f>H389+H399+H400+H403+H406</f>
        <v>359369</v>
      </c>
      <c r="I407" s="464">
        <f>I389+I399+I400+I403+I406</f>
        <v>359017</v>
      </c>
      <c r="J407" s="211">
        <f>I407/H407*100</f>
        <v>99.90205053858291</v>
      </c>
      <c r="K407" s="98"/>
    </row>
    <row r="408" spans="1:10" ht="12.75" customHeight="1" thickTop="1">
      <c r="A408" s="100"/>
      <c r="B408" s="101"/>
      <c r="C408" s="101"/>
      <c r="D408" s="101"/>
      <c r="E408" s="101"/>
      <c r="F408" s="137"/>
      <c r="G408" s="137"/>
      <c r="H408" s="137"/>
      <c r="I408" s="137"/>
      <c r="J408" s="138"/>
    </row>
    <row r="409" spans="1:10" ht="12.75" customHeight="1">
      <c r="A409" s="100"/>
      <c r="B409" s="101"/>
      <c r="C409" s="101"/>
      <c r="D409" s="101"/>
      <c r="E409" s="101"/>
      <c r="F409" s="137"/>
      <c r="G409" s="137"/>
      <c r="H409" s="137"/>
      <c r="I409" s="137"/>
      <c r="J409" s="138"/>
    </row>
    <row r="410" spans="1:10" ht="12.75" customHeight="1">
      <c r="A410" s="100"/>
      <c r="B410" s="101"/>
      <c r="C410" s="101"/>
      <c r="D410" s="101"/>
      <c r="E410" s="101"/>
      <c r="F410" s="137"/>
      <c r="G410" s="137"/>
      <c r="H410" s="137"/>
      <c r="I410" s="137"/>
      <c r="J410" s="138"/>
    </row>
    <row r="411" spans="1:10" ht="12.75" customHeight="1">
      <c r="A411" s="100"/>
      <c r="B411" s="101"/>
      <c r="C411" s="101"/>
      <c r="D411" s="101"/>
      <c r="E411" s="101"/>
      <c r="F411" s="1197" t="s">
        <v>485</v>
      </c>
      <c r="G411" s="1282"/>
      <c r="H411" s="1282"/>
      <c r="I411" s="1282"/>
      <c r="J411" s="1282"/>
    </row>
    <row r="412" spans="1:10" ht="12.75" customHeight="1">
      <c r="A412" s="100"/>
      <c r="B412" s="101"/>
      <c r="C412" s="101"/>
      <c r="D412" s="101"/>
      <c r="E412" s="101"/>
      <c r="F412" s="137"/>
      <c r="G412" s="137"/>
      <c r="H412" s="137"/>
      <c r="I412" s="137"/>
      <c r="J412" s="138"/>
    </row>
    <row r="413" spans="1:12" s="98" customFormat="1" ht="16.5" customHeight="1" thickBot="1">
      <c r="A413" s="100"/>
      <c r="B413" s="101"/>
      <c r="C413" s="101"/>
      <c r="D413" s="101"/>
      <c r="E413" s="101"/>
      <c r="F413" s="134"/>
      <c r="G413" s="134"/>
      <c r="H413" s="134"/>
      <c r="I413" s="134"/>
      <c r="J413" s="134" t="s">
        <v>822</v>
      </c>
      <c r="K413" s="134"/>
      <c r="L413" s="134"/>
    </row>
    <row r="414" spans="1:10" ht="13.5" customHeight="1" thickTop="1">
      <c r="A414" s="1198"/>
      <c r="B414" s="1200" t="s">
        <v>309</v>
      </c>
      <c r="C414" s="1201"/>
      <c r="D414" s="1201"/>
      <c r="E414" s="1202"/>
      <c r="F414" s="1206" t="s">
        <v>532</v>
      </c>
      <c r="G414" s="1206" t="s">
        <v>67</v>
      </c>
      <c r="H414" s="1206" t="s">
        <v>22</v>
      </c>
      <c r="I414" s="1206" t="s">
        <v>23</v>
      </c>
      <c r="J414" s="1029" t="s">
        <v>613</v>
      </c>
    </row>
    <row r="415" spans="1:10" ht="24" customHeight="1">
      <c r="A415" s="1271"/>
      <c r="B415" s="1264"/>
      <c r="C415" s="1069"/>
      <c r="D415" s="1069"/>
      <c r="E415" s="1070"/>
      <c r="F415" s="1207"/>
      <c r="G415" s="1031"/>
      <c r="H415" s="1031"/>
      <c r="I415" s="1031"/>
      <c r="J415" s="1030"/>
    </row>
    <row r="416" spans="1:10" ht="12.75">
      <c r="A416" s="91" t="s">
        <v>827</v>
      </c>
      <c r="B416" s="1176" t="s">
        <v>473</v>
      </c>
      <c r="C416" s="1176"/>
      <c r="D416" s="1176"/>
      <c r="E416" s="1176"/>
      <c r="F416" s="167">
        <v>205229</v>
      </c>
      <c r="G416" s="167">
        <v>176798</v>
      </c>
      <c r="H416" s="167">
        <v>203142</v>
      </c>
      <c r="I416" s="167">
        <v>203142</v>
      </c>
      <c r="J416" s="92">
        <f aca="true" t="shared" si="5" ref="J416:J421">I416/H416*100</f>
        <v>100</v>
      </c>
    </row>
    <row r="417" spans="1:10" ht="12.75">
      <c r="A417" s="91" t="s">
        <v>829</v>
      </c>
      <c r="B417" s="1176" t="s">
        <v>474</v>
      </c>
      <c r="C417" s="1176"/>
      <c r="D417" s="1176"/>
      <c r="E417" s="1176"/>
      <c r="F417" s="167">
        <v>54824</v>
      </c>
      <c r="G417" s="167">
        <v>47095</v>
      </c>
      <c r="H417" s="167">
        <v>53952</v>
      </c>
      <c r="I417" s="167">
        <v>53952</v>
      </c>
      <c r="J417" s="92">
        <f t="shared" si="5"/>
        <v>100</v>
      </c>
    </row>
    <row r="418" spans="1:10" ht="12.75">
      <c r="A418" s="91" t="s">
        <v>837</v>
      </c>
      <c r="B418" s="1176" t="s">
        <v>475</v>
      </c>
      <c r="C418" s="1176"/>
      <c r="D418" s="1176"/>
      <c r="E418" s="1176"/>
      <c r="F418" s="167">
        <v>100714</v>
      </c>
      <c r="G418" s="167">
        <v>84992</v>
      </c>
      <c r="H418" s="167">
        <v>96045</v>
      </c>
      <c r="I418" s="167">
        <v>96045</v>
      </c>
      <c r="J418" s="92">
        <f t="shared" si="5"/>
        <v>100</v>
      </c>
    </row>
    <row r="419" spans="1:10" ht="12.75">
      <c r="A419" s="91" t="s">
        <v>844</v>
      </c>
      <c r="B419" s="1176" t="s">
        <v>793</v>
      </c>
      <c r="C419" s="1176"/>
      <c r="D419" s="1176"/>
      <c r="E419" s="1176"/>
      <c r="F419" s="168">
        <v>4510</v>
      </c>
      <c r="G419" s="168">
        <v>3804</v>
      </c>
      <c r="H419" s="168">
        <v>4025</v>
      </c>
      <c r="I419" s="168">
        <v>4025</v>
      </c>
      <c r="J419" s="92">
        <f t="shared" si="5"/>
        <v>100</v>
      </c>
    </row>
    <row r="420" spans="1:10" ht="13.5" thickBot="1">
      <c r="A420" s="91" t="s">
        <v>846</v>
      </c>
      <c r="B420" s="1176" t="s">
        <v>476</v>
      </c>
      <c r="C420" s="1176"/>
      <c r="D420" s="1176"/>
      <c r="E420" s="1176"/>
      <c r="F420" s="167">
        <v>705</v>
      </c>
      <c r="G420" s="167">
        <v>0</v>
      </c>
      <c r="H420" s="167">
        <v>1409</v>
      </c>
      <c r="I420" s="167">
        <v>1409</v>
      </c>
      <c r="J420" s="92">
        <f t="shared" si="5"/>
        <v>100</v>
      </c>
    </row>
    <row r="421" spans="1:10" ht="13.5" thickBot="1">
      <c r="A421" s="471"/>
      <c r="B421" s="1181" t="s">
        <v>477</v>
      </c>
      <c r="C421" s="1182"/>
      <c r="D421" s="1182"/>
      <c r="E421" s="1183"/>
      <c r="F421" s="468">
        <f>F416+F417+F418+F419+F420</f>
        <v>365982</v>
      </c>
      <c r="G421" s="468">
        <f>G416+G417+G418+G419+G420</f>
        <v>312689</v>
      </c>
      <c r="H421" s="468">
        <f>H416+H417+H418+H419+H420</f>
        <v>358573</v>
      </c>
      <c r="I421" s="468">
        <f>I416+I417+I418+I419+I420</f>
        <v>358573</v>
      </c>
      <c r="J421" s="554">
        <f t="shared" si="5"/>
        <v>100</v>
      </c>
    </row>
    <row r="422" spans="1:10" ht="12.75">
      <c r="A422" s="91"/>
      <c r="B422" s="1184"/>
      <c r="C422" s="1283"/>
      <c r="D422" s="1283"/>
      <c r="E422" s="1284"/>
      <c r="F422" s="466"/>
      <c r="G422" s="466"/>
      <c r="H422" s="466"/>
      <c r="I422" s="466"/>
      <c r="J422" s="212"/>
    </row>
    <row r="423" spans="1:10" ht="12.75">
      <c r="A423" s="91" t="s">
        <v>851</v>
      </c>
      <c r="B423" s="1151" t="s">
        <v>311</v>
      </c>
      <c r="C423" s="1296"/>
      <c r="D423" s="1296"/>
      <c r="E423" s="1153"/>
      <c r="F423" s="169">
        <v>0</v>
      </c>
      <c r="G423" s="169">
        <v>0</v>
      </c>
      <c r="H423" s="169">
        <v>0</v>
      </c>
      <c r="I423" s="169">
        <v>0</v>
      </c>
      <c r="J423" s="213">
        <v>0</v>
      </c>
    </row>
    <row r="424" spans="1:10" ht="12.75">
      <c r="A424" s="91" t="s">
        <v>856</v>
      </c>
      <c r="B424" s="1151" t="s">
        <v>312</v>
      </c>
      <c r="C424" s="1296"/>
      <c r="D424" s="1296"/>
      <c r="E424" s="1153"/>
      <c r="F424" s="169">
        <v>749</v>
      </c>
      <c r="G424" s="169">
        <v>0</v>
      </c>
      <c r="H424" s="169">
        <v>796</v>
      </c>
      <c r="I424" s="169">
        <v>796</v>
      </c>
      <c r="J424" s="213">
        <f>I424/H424*100</f>
        <v>100</v>
      </c>
    </row>
    <row r="425" spans="1:10" ht="13.5" thickBot="1">
      <c r="A425" s="91" t="s">
        <v>860</v>
      </c>
      <c r="B425" s="1151" t="s">
        <v>313</v>
      </c>
      <c r="C425" s="1296"/>
      <c r="D425" s="1296"/>
      <c r="E425" s="1153"/>
      <c r="F425" s="169">
        <v>0</v>
      </c>
      <c r="G425" s="169">
        <v>0</v>
      </c>
      <c r="H425" s="169"/>
      <c r="I425" s="169">
        <v>0</v>
      </c>
      <c r="J425" s="213">
        <v>0</v>
      </c>
    </row>
    <row r="426" spans="1:10" ht="13.5" thickBot="1">
      <c r="A426" s="471"/>
      <c r="B426" s="1157" t="s">
        <v>478</v>
      </c>
      <c r="C426" s="1298"/>
      <c r="D426" s="1298"/>
      <c r="E426" s="1299"/>
      <c r="F426" s="467">
        <f>SUM(F423:F425)</f>
        <v>749</v>
      </c>
      <c r="G426" s="467">
        <f>SUM(G423:G425)</f>
        <v>0</v>
      </c>
      <c r="H426" s="467">
        <f>SUM(H423:H425)</f>
        <v>796</v>
      </c>
      <c r="I426" s="467">
        <f>SUM(I423:I425)</f>
        <v>796</v>
      </c>
      <c r="J426" s="456">
        <f>I426/H426*100</f>
        <v>100</v>
      </c>
    </row>
    <row r="427" spans="1:10" ht="13.5" thickBot="1">
      <c r="A427" s="91"/>
      <c r="B427" s="1151"/>
      <c r="C427" s="1295"/>
      <c r="D427" s="1295"/>
      <c r="E427" s="1091"/>
      <c r="F427" s="169"/>
      <c r="G427" s="169"/>
      <c r="H427" s="169"/>
      <c r="I427" s="169"/>
      <c r="J427" s="213"/>
    </row>
    <row r="428" spans="1:10" ht="13.5" thickBot="1">
      <c r="A428" s="471" t="s">
        <v>865</v>
      </c>
      <c r="B428" s="1157" t="s">
        <v>479</v>
      </c>
      <c r="C428" s="1298"/>
      <c r="D428" s="1298"/>
      <c r="E428" s="1299"/>
      <c r="F428" s="470">
        <v>0</v>
      </c>
      <c r="G428" s="470">
        <v>0</v>
      </c>
      <c r="H428" s="470">
        <v>0</v>
      </c>
      <c r="I428" s="470">
        <v>0</v>
      </c>
      <c r="J428" s="456">
        <v>0</v>
      </c>
    </row>
    <row r="429" spans="1:10" ht="12.75">
      <c r="A429" s="91"/>
      <c r="B429" s="1151"/>
      <c r="C429" s="1295"/>
      <c r="D429" s="1295"/>
      <c r="E429" s="1091"/>
      <c r="F429" s="169"/>
      <c r="G429" s="169"/>
      <c r="H429" s="169"/>
      <c r="I429" s="169"/>
      <c r="J429" s="213"/>
    </row>
    <row r="430" spans="1:11" ht="12.75">
      <c r="A430" s="91" t="s">
        <v>867</v>
      </c>
      <c r="B430" s="1170" t="s">
        <v>480</v>
      </c>
      <c r="C430" s="1170"/>
      <c r="D430" s="1170"/>
      <c r="E430" s="1170"/>
      <c r="F430" s="465">
        <v>0</v>
      </c>
      <c r="G430" s="465">
        <v>0</v>
      </c>
      <c r="H430" s="465">
        <v>0</v>
      </c>
      <c r="I430" s="465">
        <v>0</v>
      </c>
      <c r="J430" s="469">
        <v>0</v>
      </c>
      <c r="K430" s="98"/>
    </row>
    <row r="431" spans="1:11" ht="12.75">
      <c r="A431" s="91" t="s">
        <v>870</v>
      </c>
      <c r="B431" s="1170" t="s">
        <v>481</v>
      </c>
      <c r="C431" s="1170"/>
      <c r="D431" s="1170"/>
      <c r="E431" s="1170"/>
      <c r="F431" s="465">
        <v>0</v>
      </c>
      <c r="G431" s="465">
        <v>0</v>
      </c>
      <c r="H431" s="465">
        <v>0</v>
      </c>
      <c r="I431" s="465">
        <v>0</v>
      </c>
      <c r="J431" s="469">
        <v>0</v>
      </c>
      <c r="K431" s="98"/>
    </row>
    <row r="432" spans="1:11" ht="12.75">
      <c r="A432" s="91"/>
      <c r="B432" s="1169"/>
      <c r="C432" s="1170"/>
      <c r="D432" s="1170"/>
      <c r="E432" s="1171"/>
      <c r="F432" s="465"/>
      <c r="G432" s="465"/>
      <c r="H432" s="465"/>
      <c r="I432" s="465"/>
      <c r="J432" s="469"/>
      <c r="K432" s="98"/>
    </row>
    <row r="433" spans="1:11" ht="12.75">
      <c r="A433" s="91"/>
      <c r="B433" s="1169" t="s">
        <v>471</v>
      </c>
      <c r="C433" s="1170"/>
      <c r="D433" s="1170"/>
      <c r="E433" s="1171"/>
      <c r="F433" s="465">
        <f>F434+F435</f>
        <v>0</v>
      </c>
      <c r="G433" s="465">
        <f>G434+G435</f>
        <v>0</v>
      </c>
      <c r="H433" s="465">
        <v>0</v>
      </c>
      <c r="I433" s="465">
        <f>I434+I435</f>
        <v>0</v>
      </c>
      <c r="J433" s="169">
        <f>J434+J435</f>
        <v>0</v>
      </c>
      <c r="K433" s="98"/>
    </row>
    <row r="434" spans="1:11" ht="12.75">
      <c r="A434" s="91" t="s">
        <v>856</v>
      </c>
      <c r="B434" s="1151" t="s">
        <v>464</v>
      </c>
      <c r="C434" s="1152"/>
      <c r="D434" s="1152"/>
      <c r="E434" s="1153"/>
      <c r="F434" s="169">
        <v>0</v>
      </c>
      <c r="G434" s="169">
        <v>0</v>
      </c>
      <c r="H434" s="169">
        <v>0</v>
      </c>
      <c r="I434" s="169">
        <v>0</v>
      </c>
      <c r="J434" s="213">
        <v>0</v>
      </c>
      <c r="K434" s="98"/>
    </row>
    <row r="435" spans="1:11" ht="12.75">
      <c r="A435" s="91" t="s">
        <v>860</v>
      </c>
      <c r="B435" s="1151" t="s">
        <v>465</v>
      </c>
      <c r="C435" s="1295"/>
      <c r="D435" s="1295"/>
      <c r="E435" s="1091"/>
      <c r="F435" s="169">
        <v>0</v>
      </c>
      <c r="G435" s="169">
        <v>0</v>
      </c>
      <c r="H435" s="169">
        <v>0</v>
      </c>
      <c r="I435" s="169">
        <v>0</v>
      </c>
      <c r="J435" s="213">
        <v>0</v>
      </c>
      <c r="K435" s="98"/>
    </row>
    <row r="436" spans="1:11" ht="12.75">
      <c r="A436" s="91"/>
      <c r="B436" s="1151"/>
      <c r="C436" s="1026"/>
      <c r="D436" s="1026"/>
      <c r="E436" s="1027"/>
      <c r="F436" s="169"/>
      <c r="G436" s="169"/>
      <c r="H436" s="169"/>
      <c r="I436" s="169"/>
      <c r="J436" s="213"/>
      <c r="K436" s="98"/>
    </row>
    <row r="437" spans="1:11" ht="12.75">
      <c r="A437" s="91" t="s">
        <v>865</v>
      </c>
      <c r="B437" s="1169" t="s">
        <v>482</v>
      </c>
      <c r="C437" s="1170"/>
      <c r="D437" s="1170"/>
      <c r="E437" s="1171"/>
      <c r="F437" s="465">
        <v>687</v>
      </c>
      <c r="G437" s="465">
        <v>0</v>
      </c>
      <c r="H437" s="465">
        <v>0</v>
      </c>
      <c r="I437" s="465">
        <v>-2054</v>
      </c>
      <c r="J437" s="469">
        <v>0</v>
      </c>
      <c r="K437" s="98"/>
    </row>
    <row r="438" spans="1:11" ht="12.75">
      <c r="A438" s="91"/>
      <c r="B438" s="473"/>
      <c r="C438" s="472"/>
      <c r="D438" s="472"/>
      <c r="E438" s="474"/>
      <c r="F438" s="169"/>
      <c r="G438" s="169"/>
      <c r="H438" s="169"/>
      <c r="I438" s="169"/>
      <c r="J438" s="213"/>
      <c r="K438" s="98"/>
    </row>
    <row r="439" spans="1:10" ht="12.75">
      <c r="A439" s="91"/>
      <c r="B439" s="1163" t="s">
        <v>483</v>
      </c>
      <c r="C439" s="1164"/>
      <c r="D439" s="1164"/>
      <c r="E439" s="1165"/>
      <c r="F439" s="224">
        <f>F421+F426+F428+F430+F431+F433+F437</f>
        <v>367418</v>
      </c>
      <c r="G439" s="224">
        <f>G421+G426+G428+G430+G431+G433+G437</f>
        <v>312689</v>
      </c>
      <c r="H439" s="224">
        <f>H421+H426+H428+H430+H431+H433+H437</f>
        <v>359369</v>
      </c>
      <c r="I439" s="224">
        <f>I421+I426+I428+I430+I431+I433+I437</f>
        <v>357315</v>
      </c>
      <c r="J439" s="174">
        <f>I439/H439*100</f>
        <v>99.42844263139003</v>
      </c>
    </row>
    <row r="440" spans="1:10" ht="13.5" thickBot="1">
      <c r="A440" s="475" t="s">
        <v>867</v>
      </c>
      <c r="B440" s="1166" t="s">
        <v>314</v>
      </c>
      <c r="C440" s="1167"/>
      <c r="D440" s="1167"/>
      <c r="E440" s="1168"/>
      <c r="F440" s="214">
        <v>101</v>
      </c>
      <c r="G440" s="214">
        <v>99</v>
      </c>
      <c r="H440" s="214">
        <v>99</v>
      </c>
      <c r="I440" s="214">
        <v>99</v>
      </c>
      <c r="J440" s="551">
        <f>I440/H440*100</f>
        <v>100</v>
      </c>
    </row>
    <row r="441" ht="13.5" thickTop="1"/>
    <row r="471" spans="6:10" ht="15">
      <c r="F471" s="1302" t="s">
        <v>485</v>
      </c>
      <c r="G471" s="1302"/>
      <c r="H471" s="1302"/>
      <c r="I471" s="1302"/>
      <c r="J471" s="1302"/>
    </row>
    <row r="472" ht="13.5" thickBot="1"/>
    <row r="473" spans="1:11" ht="13.5" customHeight="1" thickTop="1">
      <c r="A473" s="1289" t="s">
        <v>823</v>
      </c>
      <c r="B473" s="1287" t="s">
        <v>824</v>
      </c>
      <c r="C473" s="1287"/>
      <c r="D473" s="1287"/>
      <c r="E473" s="1287"/>
      <c r="F473" s="1206" t="s">
        <v>532</v>
      </c>
      <c r="G473" s="1206" t="s">
        <v>21</v>
      </c>
      <c r="H473" s="1206" t="s">
        <v>22</v>
      </c>
      <c r="I473" s="1206" t="s">
        <v>23</v>
      </c>
      <c r="J473" s="1029" t="s">
        <v>616</v>
      </c>
      <c r="K473" s="98"/>
    </row>
    <row r="474" spans="1:11" ht="24" customHeight="1">
      <c r="A474" s="1290"/>
      <c r="B474" s="1288"/>
      <c r="C474" s="1288"/>
      <c r="D474" s="1288"/>
      <c r="E474" s="1288"/>
      <c r="F474" s="1207"/>
      <c r="G474" s="1031"/>
      <c r="H474" s="1031"/>
      <c r="I474" s="1031"/>
      <c r="J474" s="1030"/>
      <c r="K474" s="98"/>
    </row>
    <row r="475" spans="1:11" ht="29.25" customHeight="1">
      <c r="A475" s="84"/>
      <c r="B475" s="1248" t="s">
        <v>496</v>
      </c>
      <c r="C475" s="1249"/>
      <c r="D475" s="1249"/>
      <c r="E475" s="1250"/>
      <c r="F475" s="85"/>
      <c r="G475" s="135"/>
      <c r="H475" s="135"/>
      <c r="I475" s="135"/>
      <c r="J475" s="86"/>
      <c r="K475" s="98"/>
    </row>
    <row r="476" spans="1:11" ht="29.25" customHeight="1">
      <c r="A476" s="84"/>
      <c r="B476" s="1248" t="s">
        <v>497</v>
      </c>
      <c r="C476" s="1293"/>
      <c r="D476" s="1293"/>
      <c r="E476" s="1294"/>
      <c r="F476" s="85"/>
      <c r="G476" s="135"/>
      <c r="H476" s="135"/>
      <c r="I476" s="135"/>
      <c r="J476" s="86"/>
      <c r="K476" s="98"/>
    </row>
    <row r="477" spans="1:11" ht="16.5" customHeight="1">
      <c r="A477" s="87"/>
      <c r="B477" s="1265" t="s">
        <v>825</v>
      </c>
      <c r="C477" s="1265"/>
      <c r="D477" s="1265"/>
      <c r="E477" s="1265"/>
      <c r="F477" s="88"/>
      <c r="G477" s="136"/>
      <c r="H477" s="136"/>
      <c r="I477" s="136"/>
      <c r="J477" s="89"/>
      <c r="K477" s="98"/>
    </row>
    <row r="478" spans="1:11" ht="16.5" customHeight="1">
      <c r="A478" s="143" t="s">
        <v>889</v>
      </c>
      <c r="B478" s="1265" t="s">
        <v>826</v>
      </c>
      <c r="C478" s="1265"/>
      <c r="D478" s="1265"/>
      <c r="E478" s="1265"/>
      <c r="F478" s="172">
        <f>F479+F481</f>
        <v>944</v>
      </c>
      <c r="G478" s="172">
        <f>G479+G481</f>
        <v>1000</v>
      </c>
      <c r="H478" s="172">
        <f>H479+H481</f>
        <v>1075</v>
      </c>
      <c r="I478" s="172">
        <f>I479+I481</f>
        <v>1076</v>
      </c>
      <c r="J478" s="161">
        <f>I478/H478*100</f>
        <v>100.09302325581395</v>
      </c>
      <c r="K478" s="98"/>
    </row>
    <row r="479" spans="1:11" ht="12.75" customHeight="1">
      <c r="A479" s="90" t="s">
        <v>827</v>
      </c>
      <c r="B479" s="1275" t="s">
        <v>828</v>
      </c>
      <c r="C479" s="1275"/>
      <c r="D479" s="1275"/>
      <c r="E479" s="1275"/>
      <c r="F479" s="145">
        <v>944</v>
      </c>
      <c r="G479" s="145">
        <v>1000</v>
      </c>
      <c r="H479" s="145">
        <v>1075</v>
      </c>
      <c r="I479" s="145">
        <v>1076</v>
      </c>
      <c r="J479" s="162">
        <f>I479/H479*100</f>
        <v>100.09302325581395</v>
      </c>
      <c r="K479" s="98"/>
    </row>
    <row r="480" spans="1:11" ht="12.75" customHeight="1">
      <c r="A480" s="91" t="s">
        <v>829</v>
      </c>
      <c r="B480" s="1245" t="s">
        <v>257</v>
      </c>
      <c r="C480" s="1246"/>
      <c r="D480" s="1246"/>
      <c r="E480" s="1247"/>
      <c r="F480" s="476">
        <v>0</v>
      </c>
      <c r="G480" s="476">
        <v>0</v>
      </c>
      <c r="H480" s="476">
        <v>0</v>
      </c>
      <c r="I480" s="476">
        <v>0</v>
      </c>
      <c r="J480" s="174">
        <v>0</v>
      </c>
      <c r="K480" s="98"/>
    </row>
    <row r="481" spans="1:11" ht="12.75" customHeight="1">
      <c r="A481" s="91" t="s">
        <v>837</v>
      </c>
      <c r="B481" s="1263" t="s">
        <v>830</v>
      </c>
      <c r="C481" s="1263"/>
      <c r="D481" s="1263"/>
      <c r="E481" s="1263"/>
      <c r="F481" s="146">
        <v>0</v>
      </c>
      <c r="G481" s="146">
        <v>0</v>
      </c>
      <c r="H481" s="146">
        <v>0</v>
      </c>
      <c r="I481" s="146">
        <v>0</v>
      </c>
      <c r="J481" s="163">
        <v>0</v>
      </c>
      <c r="K481" s="98"/>
    </row>
    <row r="482" spans="1:11" ht="12.75">
      <c r="A482" s="93" t="s">
        <v>258</v>
      </c>
      <c r="B482" s="1263" t="s">
        <v>831</v>
      </c>
      <c r="C482" s="1263"/>
      <c r="D482" s="1263"/>
      <c r="E482" s="1263"/>
      <c r="F482" s="147">
        <v>0</v>
      </c>
      <c r="G482" s="147">
        <v>0</v>
      </c>
      <c r="H482" s="147">
        <v>0</v>
      </c>
      <c r="I482" s="147">
        <v>0</v>
      </c>
      <c r="J482" s="159">
        <v>0</v>
      </c>
      <c r="K482" s="98"/>
    </row>
    <row r="483" spans="1:11" ht="12.75">
      <c r="A483" s="93" t="s">
        <v>259</v>
      </c>
      <c r="B483" s="1263" t="s">
        <v>832</v>
      </c>
      <c r="C483" s="1263"/>
      <c r="D483" s="1263"/>
      <c r="E483" s="1263"/>
      <c r="F483" s="147">
        <v>0</v>
      </c>
      <c r="G483" s="147">
        <v>0</v>
      </c>
      <c r="H483" s="147">
        <v>0</v>
      </c>
      <c r="I483" s="147">
        <v>0</v>
      </c>
      <c r="J483" s="159">
        <v>0</v>
      </c>
      <c r="K483" s="98"/>
    </row>
    <row r="484" spans="1:11" ht="12.75" customHeight="1">
      <c r="A484" s="93" t="s">
        <v>260</v>
      </c>
      <c r="B484" s="1263" t="s">
        <v>833</v>
      </c>
      <c r="C484" s="1263"/>
      <c r="D484" s="1263"/>
      <c r="E484" s="1263"/>
      <c r="F484" s="147">
        <v>0</v>
      </c>
      <c r="G484" s="147">
        <v>0</v>
      </c>
      <c r="H484" s="147">
        <v>0</v>
      </c>
      <c r="I484" s="147">
        <v>0</v>
      </c>
      <c r="J484" s="159">
        <v>0</v>
      </c>
      <c r="K484" s="98"/>
    </row>
    <row r="485" spans="1:11" ht="12.75">
      <c r="A485" s="94" t="s">
        <v>405</v>
      </c>
      <c r="B485" s="1292" t="s">
        <v>834</v>
      </c>
      <c r="C485" s="1292"/>
      <c r="D485" s="1292"/>
      <c r="E485" s="1292"/>
      <c r="F485" s="148">
        <v>0</v>
      </c>
      <c r="G485" s="148">
        <v>0</v>
      </c>
      <c r="H485" s="148">
        <v>0</v>
      </c>
      <c r="I485" s="148">
        <v>0</v>
      </c>
      <c r="J485" s="160">
        <v>0</v>
      </c>
      <c r="K485" s="98"/>
    </row>
    <row r="486" spans="1:11" ht="12.75">
      <c r="A486" s="95" t="s">
        <v>361</v>
      </c>
      <c r="B486" s="1211" t="s">
        <v>836</v>
      </c>
      <c r="C486" s="1212"/>
      <c r="D486" s="1212"/>
      <c r="E486" s="1213"/>
      <c r="F486" s="149">
        <f>F487</f>
        <v>0</v>
      </c>
      <c r="G486" s="149">
        <f>G487</f>
        <v>0</v>
      </c>
      <c r="H486" s="149">
        <v>0</v>
      </c>
      <c r="I486" s="149">
        <f>I487</f>
        <v>0</v>
      </c>
      <c r="J486" s="161">
        <v>0</v>
      </c>
      <c r="K486" s="98"/>
    </row>
    <row r="487" spans="1:11" ht="12.75" customHeight="1">
      <c r="A487" s="96" t="s">
        <v>844</v>
      </c>
      <c r="B487" s="1275" t="s">
        <v>838</v>
      </c>
      <c r="C487" s="1275"/>
      <c r="D487" s="1275"/>
      <c r="E487" s="1275"/>
      <c r="F487" s="144">
        <f>SUM(F488:F493)</f>
        <v>0</v>
      </c>
      <c r="G487" s="144">
        <f>SUM(G488:G493)</f>
        <v>0</v>
      </c>
      <c r="H487" s="144">
        <v>0</v>
      </c>
      <c r="I487" s="144">
        <f>SUM(I488:I493)</f>
        <v>0</v>
      </c>
      <c r="J487" s="162">
        <v>0</v>
      </c>
      <c r="K487" s="98"/>
    </row>
    <row r="488" spans="1:11" ht="12.75">
      <c r="A488" s="93" t="s">
        <v>261</v>
      </c>
      <c r="B488" s="1263" t="s">
        <v>839</v>
      </c>
      <c r="C488" s="1263"/>
      <c r="D488" s="1263"/>
      <c r="E488" s="1263"/>
      <c r="F488" s="147">
        <v>0</v>
      </c>
      <c r="G488" s="147">
        <v>0</v>
      </c>
      <c r="H488" s="147">
        <v>0</v>
      </c>
      <c r="I488" s="147">
        <v>0</v>
      </c>
      <c r="J488" s="159">
        <v>0</v>
      </c>
      <c r="K488" s="98"/>
    </row>
    <row r="489" spans="1:11" ht="12.75">
      <c r="A489" s="93" t="s">
        <v>262</v>
      </c>
      <c r="B489" s="1263" t="s">
        <v>840</v>
      </c>
      <c r="C489" s="1263"/>
      <c r="D489" s="1263"/>
      <c r="E489" s="1263"/>
      <c r="F489" s="147">
        <v>0</v>
      </c>
      <c r="G489" s="147">
        <v>0</v>
      </c>
      <c r="H489" s="147">
        <v>0</v>
      </c>
      <c r="I489" s="147">
        <v>0</v>
      </c>
      <c r="J489" s="159">
        <v>0</v>
      </c>
      <c r="K489" s="98"/>
    </row>
    <row r="490" spans="1:11" ht="12.75">
      <c r="A490" s="93" t="s">
        <v>263</v>
      </c>
      <c r="B490" s="1263" t="s">
        <v>913</v>
      </c>
      <c r="C490" s="1263"/>
      <c r="D490" s="1263"/>
      <c r="E490" s="1263"/>
      <c r="F490" s="147">
        <v>0</v>
      </c>
      <c r="G490" s="147">
        <v>0</v>
      </c>
      <c r="H490" s="147">
        <v>0</v>
      </c>
      <c r="I490" s="147">
        <v>0</v>
      </c>
      <c r="J490" s="159">
        <v>0</v>
      </c>
      <c r="K490" s="98"/>
    </row>
    <row r="491" spans="1:11" ht="12.75">
      <c r="A491" s="97" t="s">
        <v>264</v>
      </c>
      <c r="B491" s="1151" t="s">
        <v>841</v>
      </c>
      <c r="C491" s="1272"/>
      <c r="D491" s="1272"/>
      <c r="E491" s="1273"/>
      <c r="F491" s="150">
        <v>0</v>
      </c>
      <c r="G491" s="150">
        <v>0</v>
      </c>
      <c r="H491" s="150">
        <v>0</v>
      </c>
      <c r="I491" s="150">
        <v>0</v>
      </c>
      <c r="J491" s="159">
        <v>0</v>
      </c>
      <c r="K491" s="98"/>
    </row>
    <row r="492" spans="1:11" ht="12.75">
      <c r="A492" s="93" t="s">
        <v>265</v>
      </c>
      <c r="B492" s="1151" t="s">
        <v>842</v>
      </c>
      <c r="C492" s="1272"/>
      <c r="D492" s="1272"/>
      <c r="E492" s="1273"/>
      <c r="F492" s="152">
        <v>0</v>
      </c>
      <c r="G492" s="152">
        <v>0</v>
      </c>
      <c r="H492" s="152">
        <v>0</v>
      </c>
      <c r="I492" s="152">
        <v>0</v>
      </c>
      <c r="J492" s="159">
        <v>0</v>
      </c>
      <c r="K492" s="98"/>
    </row>
    <row r="493" spans="1:11" ht="12.75">
      <c r="A493" s="93" t="s">
        <v>266</v>
      </c>
      <c r="B493" s="1151" t="s">
        <v>910</v>
      </c>
      <c r="C493" s="1035"/>
      <c r="D493" s="1035"/>
      <c r="E493" s="1027"/>
      <c r="F493" s="152">
        <v>0</v>
      </c>
      <c r="G493" s="152">
        <v>0</v>
      </c>
      <c r="H493" s="152">
        <v>0</v>
      </c>
      <c r="I493" s="152">
        <v>0</v>
      </c>
      <c r="J493" s="159">
        <v>0</v>
      </c>
      <c r="K493" s="98"/>
    </row>
    <row r="494" spans="1:11" ht="12.75">
      <c r="A494" s="99" t="s">
        <v>891</v>
      </c>
      <c r="B494" s="1211" t="s">
        <v>489</v>
      </c>
      <c r="C494" s="1266"/>
      <c r="D494" s="1266"/>
      <c r="E494" s="1267"/>
      <c r="F494" s="478">
        <f>F495+F498</f>
        <v>17214</v>
      </c>
      <c r="G494" s="478">
        <f>SUM(G495:G498)</f>
        <v>14423</v>
      </c>
      <c r="H494" s="478">
        <f>SUM(H495:H498)</f>
        <v>16268</v>
      </c>
      <c r="I494" s="478">
        <f>SUM(I495:I498)</f>
        <v>16268</v>
      </c>
      <c r="J494" s="161">
        <f>I494/H494*100</f>
        <v>100</v>
      </c>
      <c r="K494" s="98"/>
    </row>
    <row r="495" spans="1:11" ht="12.75">
      <c r="A495" s="96"/>
      <c r="B495" s="1214" t="s">
        <v>490</v>
      </c>
      <c r="C495" s="1268"/>
      <c r="D495" s="1268"/>
      <c r="E495" s="1269"/>
      <c r="F495" s="477">
        <v>1080</v>
      </c>
      <c r="G495" s="477">
        <v>1571</v>
      </c>
      <c r="H495" s="477">
        <v>1571</v>
      </c>
      <c r="I495" s="477">
        <v>1571</v>
      </c>
      <c r="J495" s="457">
        <f>I495/H495*100</f>
        <v>100</v>
      </c>
      <c r="K495" s="98"/>
    </row>
    <row r="496" spans="1:11" ht="12.75">
      <c r="A496" s="93"/>
      <c r="B496" s="1151" t="s">
        <v>82</v>
      </c>
      <c r="C496" s="1026"/>
      <c r="D496" s="1026"/>
      <c r="E496" s="1027"/>
      <c r="F496" s="152">
        <v>0</v>
      </c>
      <c r="G496" s="152">
        <v>0</v>
      </c>
      <c r="H496" s="152">
        <v>100</v>
      </c>
      <c r="I496" s="152">
        <v>100</v>
      </c>
      <c r="J496" s="159"/>
      <c r="K496" s="98"/>
    </row>
    <row r="497" spans="1:11" ht="12.75">
      <c r="A497" s="93"/>
      <c r="B497" s="1151" t="s">
        <v>74</v>
      </c>
      <c r="C497" s="1026"/>
      <c r="D497" s="1026"/>
      <c r="E497" s="1027"/>
      <c r="F497" s="152">
        <v>0</v>
      </c>
      <c r="G497" s="152">
        <v>0</v>
      </c>
      <c r="H497" s="152">
        <v>504</v>
      </c>
      <c r="I497" s="152">
        <v>504</v>
      </c>
      <c r="J497" s="159"/>
      <c r="K497" s="98"/>
    </row>
    <row r="498" spans="1:11" ht="12.75">
      <c r="A498" s="93"/>
      <c r="B498" s="1151" t="s">
        <v>492</v>
      </c>
      <c r="C498" s="1026"/>
      <c r="D498" s="1026"/>
      <c r="E498" s="1027"/>
      <c r="F498" s="152">
        <v>16134</v>
      </c>
      <c r="G498" s="152">
        <v>12852</v>
      </c>
      <c r="H498" s="152">
        <v>14093</v>
      </c>
      <c r="I498" s="152">
        <v>14093</v>
      </c>
      <c r="J498" s="159">
        <f>I498/H498*100</f>
        <v>100</v>
      </c>
      <c r="K498" s="98"/>
    </row>
    <row r="499" spans="1:11" ht="12.75">
      <c r="A499" s="94" t="s">
        <v>892</v>
      </c>
      <c r="B499" s="1291" t="s">
        <v>466</v>
      </c>
      <c r="C499" s="1291"/>
      <c r="D499" s="1291"/>
      <c r="E499" s="1291"/>
      <c r="F499" s="156">
        <f>SUM(F500:F500)</f>
        <v>0</v>
      </c>
      <c r="G499" s="156">
        <f>SUM(G500:G500)</f>
        <v>0</v>
      </c>
      <c r="H499" s="156">
        <v>0</v>
      </c>
      <c r="I499" s="156">
        <f>SUM(I500:I500)</f>
        <v>0</v>
      </c>
      <c r="J499" s="448">
        <v>0</v>
      </c>
      <c r="K499" s="98"/>
    </row>
    <row r="500" spans="1:11" ht="12.75">
      <c r="A500" s="96" t="s">
        <v>856</v>
      </c>
      <c r="B500" s="1275" t="s">
        <v>852</v>
      </c>
      <c r="C500" s="1275"/>
      <c r="D500" s="1275"/>
      <c r="E500" s="1275"/>
      <c r="F500" s="157">
        <v>0</v>
      </c>
      <c r="G500" s="157">
        <v>0</v>
      </c>
      <c r="H500" s="157">
        <v>0</v>
      </c>
      <c r="I500" s="157">
        <v>0</v>
      </c>
      <c r="J500" s="231">
        <v>0</v>
      </c>
      <c r="K500" s="98"/>
    </row>
    <row r="501" spans="1:11" ht="12.75">
      <c r="A501" s="103" t="s">
        <v>893</v>
      </c>
      <c r="B501" s="1270" t="s">
        <v>333</v>
      </c>
      <c r="C501" s="1270"/>
      <c r="D501" s="1270"/>
      <c r="E501" s="1270"/>
      <c r="F501" s="149">
        <v>0</v>
      </c>
      <c r="G501" s="149">
        <v>0</v>
      </c>
      <c r="H501" s="149">
        <v>0</v>
      </c>
      <c r="I501" s="149">
        <v>0</v>
      </c>
      <c r="J501" s="161">
        <v>0</v>
      </c>
      <c r="K501" s="98"/>
    </row>
    <row r="502" spans="1:11" ht="12.75">
      <c r="A502" s="97"/>
      <c r="B502" s="1151" t="s">
        <v>345</v>
      </c>
      <c r="C502" s="1152"/>
      <c r="D502" s="1152"/>
      <c r="E502" s="1153"/>
      <c r="F502" s="152">
        <v>0</v>
      </c>
      <c r="G502" s="152">
        <v>0</v>
      </c>
      <c r="H502" s="152">
        <v>0</v>
      </c>
      <c r="I502" s="152">
        <v>0</v>
      </c>
      <c r="J502" s="231">
        <v>0</v>
      </c>
      <c r="K502" s="98"/>
    </row>
    <row r="503" spans="1:11" ht="12.75">
      <c r="A503" s="96" t="s">
        <v>894</v>
      </c>
      <c r="B503" s="1242" t="s">
        <v>869</v>
      </c>
      <c r="C503" s="1243"/>
      <c r="D503" s="1243"/>
      <c r="E503" s="1244"/>
      <c r="F503" s="463">
        <f>SUM(F504)</f>
        <v>0</v>
      </c>
      <c r="G503" s="463">
        <f>SUM(G504)</f>
        <v>0</v>
      </c>
      <c r="H503" s="463">
        <v>0</v>
      </c>
      <c r="I503" s="463">
        <f>SUM(I504)</f>
        <v>0</v>
      </c>
      <c r="J503" s="164">
        <v>0</v>
      </c>
      <c r="K503" s="98"/>
    </row>
    <row r="504" spans="1:11" ht="13.5" thickBot="1">
      <c r="A504" s="94" t="s">
        <v>870</v>
      </c>
      <c r="B504" s="1217" t="s">
        <v>280</v>
      </c>
      <c r="C504" s="1218"/>
      <c r="D504" s="1218"/>
      <c r="E504" s="1219"/>
      <c r="F504" s="155">
        <v>0</v>
      </c>
      <c r="G504" s="155">
        <v>0</v>
      </c>
      <c r="H504" s="155">
        <v>0</v>
      </c>
      <c r="I504" s="155">
        <v>0</v>
      </c>
      <c r="J504" s="173">
        <v>0</v>
      </c>
      <c r="K504" s="98"/>
    </row>
    <row r="505" spans="1:11" ht="13.5" thickBot="1">
      <c r="A505" s="453"/>
      <c r="B505" s="1157" t="s">
        <v>469</v>
      </c>
      <c r="C505" s="972"/>
      <c r="D505" s="972"/>
      <c r="E505" s="959"/>
      <c r="F505" s="455">
        <f>F478+F486+F499+F501+F480+F494</f>
        <v>18158</v>
      </c>
      <c r="G505" s="455">
        <f>G478+G486+G499+G501+G480+G494</f>
        <v>15423</v>
      </c>
      <c r="H505" s="455">
        <f>H478+H486+H499+H501+H480+H494</f>
        <v>17343</v>
      </c>
      <c r="I505" s="455">
        <f>I478+I486+I499+I501+I480+I494</f>
        <v>17344</v>
      </c>
      <c r="J505" s="456">
        <f>I505/H505*100</f>
        <v>100.00576601510696</v>
      </c>
      <c r="K505" s="98"/>
    </row>
    <row r="506" spans="1:11" ht="12.75">
      <c r="A506" s="93"/>
      <c r="B506" s="1151"/>
      <c r="C506" s="1026"/>
      <c r="D506" s="1026"/>
      <c r="E506" s="1027"/>
      <c r="F506" s="152"/>
      <c r="G506" s="152"/>
      <c r="H506" s="152"/>
      <c r="I506" s="152"/>
      <c r="J506" s="159"/>
      <c r="K506" s="98"/>
    </row>
    <row r="507" spans="1:11" ht="12.75">
      <c r="A507" s="96" t="s">
        <v>493</v>
      </c>
      <c r="B507" s="1242" t="s">
        <v>843</v>
      </c>
      <c r="C507" s="1243"/>
      <c r="D507" s="1243"/>
      <c r="E507" s="1244"/>
      <c r="F507" s="153">
        <f>SUM(F508:F510)</f>
        <v>0</v>
      </c>
      <c r="G507" s="153">
        <f>SUM(G508:G510)</f>
        <v>0</v>
      </c>
      <c r="H507" s="153">
        <v>0</v>
      </c>
      <c r="I507" s="153">
        <f>SUM(I508:I510)</f>
        <v>0</v>
      </c>
      <c r="J507" s="161">
        <v>0</v>
      </c>
      <c r="K507" s="98"/>
    </row>
    <row r="508" spans="1:11" ht="12.75" customHeight="1">
      <c r="A508" s="96" t="s">
        <v>846</v>
      </c>
      <c r="B508" s="1214" t="s">
        <v>845</v>
      </c>
      <c r="C508" s="1215"/>
      <c r="D508" s="1215"/>
      <c r="E508" s="1216"/>
      <c r="F508" s="154">
        <v>0</v>
      </c>
      <c r="G508" s="154">
        <v>0</v>
      </c>
      <c r="H508" s="154">
        <v>0</v>
      </c>
      <c r="I508" s="154">
        <v>0</v>
      </c>
      <c r="J508" s="162">
        <v>0</v>
      </c>
      <c r="K508" s="98"/>
    </row>
    <row r="509" spans="1:11" ht="12.75">
      <c r="A509" s="93" t="s">
        <v>848</v>
      </c>
      <c r="B509" s="1263" t="s">
        <v>847</v>
      </c>
      <c r="C509" s="1263"/>
      <c r="D509" s="1263"/>
      <c r="E509" s="1263"/>
      <c r="F509" s="146">
        <v>0</v>
      </c>
      <c r="G509" s="146">
        <v>0</v>
      </c>
      <c r="H509" s="146">
        <v>0</v>
      </c>
      <c r="I509" s="146">
        <v>0</v>
      </c>
      <c r="J509" s="163">
        <v>0</v>
      </c>
      <c r="K509" s="98"/>
    </row>
    <row r="510" spans="1:11" ht="12.75">
      <c r="A510" s="94" t="s">
        <v>851</v>
      </c>
      <c r="B510" s="1218" t="s">
        <v>849</v>
      </c>
      <c r="C510" s="1276"/>
      <c r="D510" s="1276"/>
      <c r="E510" s="1276"/>
      <c r="F510" s="155">
        <v>0</v>
      </c>
      <c r="G510" s="155">
        <v>0</v>
      </c>
      <c r="H510" s="155">
        <v>0</v>
      </c>
      <c r="I510" s="155">
        <v>0</v>
      </c>
      <c r="J510" s="173">
        <v>0</v>
      </c>
      <c r="K510" s="98"/>
    </row>
    <row r="511" spans="1:11" ht="12.75">
      <c r="A511" s="94" t="s">
        <v>493</v>
      </c>
      <c r="B511" s="1291" t="s">
        <v>467</v>
      </c>
      <c r="C511" s="1291"/>
      <c r="D511" s="1291"/>
      <c r="E511" s="1291"/>
      <c r="F511" s="156">
        <f>SUM(F512:F512)</f>
        <v>0</v>
      </c>
      <c r="G511" s="156">
        <f>SUM(G512:G512)</f>
        <v>0</v>
      </c>
      <c r="H511" s="156">
        <v>0</v>
      </c>
      <c r="I511" s="156">
        <f>SUM(I512:I512)</f>
        <v>0</v>
      </c>
      <c r="J511" s="161">
        <v>0</v>
      </c>
      <c r="K511" s="98"/>
    </row>
    <row r="512" spans="1:11" ht="12.75">
      <c r="A512" s="93" t="s">
        <v>860</v>
      </c>
      <c r="B512" s="1263" t="s">
        <v>857</v>
      </c>
      <c r="C512" s="1263"/>
      <c r="D512" s="1263"/>
      <c r="E512" s="1263"/>
      <c r="F512" s="170">
        <v>0</v>
      </c>
      <c r="G512" s="170"/>
      <c r="H512" s="170">
        <v>0</v>
      </c>
      <c r="I512" s="170">
        <v>0</v>
      </c>
      <c r="J512" s="173">
        <v>0</v>
      </c>
      <c r="K512" s="98"/>
    </row>
    <row r="513" spans="1:11" ht="12.75">
      <c r="A513" s="104" t="s">
        <v>346</v>
      </c>
      <c r="B513" s="1236" t="s">
        <v>337</v>
      </c>
      <c r="C513" s="1237"/>
      <c r="D513" s="1237"/>
      <c r="E513" s="1238"/>
      <c r="F513" s="149">
        <v>0</v>
      </c>
      <c r="G513" s="149">
        <v>0</v>
      </c>
      <c r="H513" s="149">
        <v>0</v>
      </c>
      <c r="I513" s="149">
        <v>0</v>
      </c>
      <c r="J513" s="161">
        <v>0</v>
      </c>
      <c r="K513" s="98"/>
    </row>
    <row r="514" spans="1:11" ht="13.5" thickBot="1">
      <c r="A514" s="97"/>
      <c r="B514" s="1151" t="s">
        <v>345</v>
      </c>
      <c r="C514" s="1152"/>
      <c r="D514" s="1152"/>
      <c r="E514" s="1153"/>
      <c r="F514" s="150">
        <v>0</v>
      </c>
      <c r="G514" s="150">
        <v>0</v>
      </c>
      <c r="H514" s="150">
        <v>0</v>
      </c>
      <c r="I514" s="150">
        <v>0</v>
      </c>
      <c r="J514" s="457">
        <v>0</v>
      </c>
      <c r="K514" s="98"/>
    </row>
    <row r="515" spans="1:11" ht="13.5" thickBot="1">
      <c r="A515" s="458"/>
      <c r="B515" s="1157" t="s">
        <v>470</v>
      </c>
      <c r="C515" s="972"/>
      <c r="D515" s="972"/>
      <c r="E515" s="959"/>
      <c r="F515" s="460">
        <f>F507+F511+F513</f>
        <v>0</v>
      </c>
      <c r="G515" s="460">
        <v>0</v>
      </c>
      <c r="H515" s="460">
        <v>0</v>
      </c>
      <c r="I515" s="460">
        <f>I507+I511+I513</f>
        <v>0</v>
      </c>
      <c r="J515" s="456">
        <v>0</v>
      </c>
      <c r="K515" s="98"/>
    </row>
    <row r="516" spans="1:11" ht="12.75" customHeight="1">
      <c r="A516" s="449" t="s">
        <v>346</v>
      </c>
      <c r="B516" s="1227" t="s">
        <v>610</v>
      </c>
      <c r="C516" s="1228"/>
      <c r="D516" s="1228"/>
      <c r="E516" s="1229"/>
      <c r="F516" s="1220">
        <v>0</v>
      </c>
      <c r="G516" s="1220">
        <v>0</v>
      </c>
      <c r="H516" s="1220">
        <v>0</v>
      </c>
      <c r="I516" s="1220">
        <v>0</v>
      </c>
      <c r="J516" s="1222">
        <v>0</v>
      </c>
      <c r="K516" s="98"/>
    </row>
    <row r="517" spans="1:11" ht="13.5" thickBot="1">
      <c r="A517" s="462"/>
      <c r="B517" s="1230" t="s">
        <v>859</v>
      </c>
      <c r="C517" s="1231"/>
      <c r="D517" s="1231"/>
      <c r="E517" s="1232"/>
      <c r="F517" s="1281"/>
      <c r="G517" s="1281"/>
      <c r="H517" s="1300"/>
      <c r="I517" s="1281"/>
      <c r="J517" s="1223"/>
      <c r="K517" s="98"/>
    </row>
    <row r="518" spans="1:11" ht="12.75">
      <c r="A518" s="97"/>
      <c r="B518" s="1200"/>
      <c r="C518" s="1279"/>
      <c r="D518" s="1279"/>
      <c r="E518" s="1280"/>
      <c r="F518" s="461"/>
      <c r="G518" s="461"/>
      <c r="H518" s="461"/>
      <c r="I518" s="461"/>
      <c r="J518" s="174"/>
      <c r="K518" s="98"/>
    </row>
    <row r="519" spans="1:11" ht="12.75">
      <c r="A519" s="99" t="s">
        <v>377</v>
      </c>
      <c r="B519" s="1211" t="s">
        <v>471</v>
      </c>
      <c r="C519" s="1212"/>
      <c r="D519" s="1212"/>
      <c r="E519" s="1213"/>
      <c r="F519" s="149">
        <f>SUM(F520:F521)</f>
        <v>0</v>
      </c>
      <c r="G519" s="149">
        <f>SUM(G520:G521)</f>
        <v>0</v>
      </c>
      <c r="H519" s="149">
        <v>0</v>
      </c>
      <c r="I519" s="149">
        <f>SUM(I520:I521)</f>
        <v>0</v>
      </c>
      <c r="J519" s="161">
        <v>0</v>
      </c>
      <c r="K519" s="98"/>
    </row>
    <row r="520" spans="1:11" ht="12.75" customHeight="1">
      <c r="A520" s="93" t="s">
        <v>865</v>
      </c>
      <c r="B520" s="1151" t="s">
        <v>914</v>
      </c>
      <c r="C520" s="1277"/>
      <c r="D520" s="1277"/>
      <c r="E520" s="1278"/>
      <c r="F520" s="171">
        <v>0</v>
      </c>
      <c r="G520" s="171">
        <v>0</v>
      </c>
      <c r="H520" s="171">
        <v>0</v>
      </c>
      <c r="I520" s="171">
        <v>0</v>
      </c>
      <c r="J520" s="163">
        <v>0</v>
      </c>
      <c r="K520" s="98"/>
    </row>
    <row r="521" spans="1:11" ht="12.75">
      <c r="A521" s="93" t="s">
        <v>867</v>
      </c>
      <c r="B521" s="1217" t="s">
        <v>308</v>
      </c>
      <c r="C521" s="1218"/>
      <c r="D521" s="1218"/>
      <c r="E521" s="1219"/>
      <c r="F521" s="171">
        <v>0</v>
      </c>
      <c r="G521" s="171">
        <v>0</v>
      </c>
      <c r="H521" s="171">
        <v>0</v>
      </c>
      <c r="I521" s="171">
        <v>0</v>
      </c>
      <c r="J521" s="162">
        <v>0</v>
      </c>
      <c r="K521" s="98"/>
    </row>
    <row r="522" spans="1:11" ht="12.75">
      <c r="A522" s="96" t="s">
        <v>468</v>
      </c>
      <c r="B522" s="1191" t="s">
        <v>362</v>
      </c>
      <c r="C522" s="952"/>
      <c r="D522" s="952"/>
      <c r="E522" s="953"/>
      <c r="F522" s="185">
        <v>0</v>
      </c>
      <c r="G522" s="158">
        <v>0</v>
      </c>
      <c r="H522" s="158">
        <v>0</v>
      </c>
      <c r="I522" s="185">
        <v>0</v>
      </c>
      <c r="J522" s="162">
        <v>0</v>
      </c>
      <c r="K522" s="98"/>
    </row>
    <row r="523" spans="1:11" ht="12.75" customHeight="1" thickBot="1">
      <c r="A523" s="142"/>
      <c r="B523" s="1262" t="s">
        <v>472</v>
      </c>
      <c r="C523" s="1262"/>
      <c r="D523" s="1262"/>
      <c r="E523" s="1262"/>
      <c r="F523" s="464">
        <f>F505+F515+F516+F519+F522</f>
        <v>18158</v>
      </c>
      <c r="G523" s="464">
        <f>G505+G515+G516+G519+G522</f>
        <v>15423</v>
      </c>
      <c r="H523" s="464">
        <f>H505+H515+H516+H519+H522</f>
        <v>17343</v>
      </c>
      <c r="I523" s="464">
        <f>I505+I515+I516+I519+I522</f>
        <v>17344</v>
      </c>
      <c r="J523" s="211">
        <f>I523/H523*100</f>
        <v>100.00576601510696</v>
      </c>
      <c r="K523" s="98"/>
    </row>
    <row r="524" spans="1:10" ht="12.75" customHeight="1" thickTop="1">
      <c r="A524" s="100"/>
      <c r="B524" s="101"/>
      <c r="C524" s="101"/>
      <c r="D524" s="101"/>
      <c r="E524" s="101"/>
      <c r="F524" s="137"/>
      <c r="G524" s="137"/>
      <c r="H524" s="137"/>
      <c r="I524" s="137"/>
      <c r="J524" s="138"/>
    </row>
    <row r="525" spans="1:10" ht="12.75" customHeight="1">
      <c r="A525" s="100"/>
      <c r="B525" s="101"/>
      <c r="C525" s="101"/>
      <c r="D525" s="101"/>
      <c r="E525" s="101"/>
      <c r="F525" s="137"/>
      <c r="G525" s="137"/>
      <c r="H525" s="137"/>
      <c r="I525" s="137"/>
      <c r="J525" s="138"/>
    </row>
    <row r="526" spans="1:10" ht="12.75" customHeight="1">
      <c r="A526" s="100"/>
      <c r="B526" s="101"/>
      <c r="C526" s="101"/>
      <c r="D526" s="101"/>
      <c r="E526" s="101"/>
      <c r="F526" s="137"/>
      <c r="G526" s="137"/>
      <c r="H526" s="137"/>
      <c r="I526" s="137"/>
      <c r="J526" s="138"/>
    </row>
    <row r="527" spans="1:10" ht="12.75" customHeight="1">
      <c r="A527" s="100"/>
      <c r="B527" s="101"/>
      <c r="C527" s="101"/>
      <c r="D527" s="101"/>
      <c r="E527" s="101"/>
      <c r="F527" s="137"/>
      <c r="G527" s="137"/>
      <c r="H527" s="137"/>
      <c r="I527" s="137"/>
      <c r="J527" s="138"/>
    </row>
    <row r="528" spans="1:10" ht="12.75" customHeight="1">
      <c r="A528" s="100"/>
      <c r="B528" s="101"/>
      <c r="C528" s="101"/>
      <c r="D528" s="101"/>
      <c r="E528" s="101"/>
      <c r="F528" s="137"/>
      <c r="G528" s="137"/>
      <c r="H528" s="137"/>
      <c r="I528" s="137"/>
      <c r="J528" s="138"/>
    </row>
    <row r="529" spans="1:10" ht="12.75" customHeight="1">
      <c r="A529" s="100"/>
      <c r="B529" s="101"/>
      <c r="C529" s="101"/>
      <c r="D529" s="101"/>
      <c r="E529" s="101"/>
      <c r="F529" s="137"/>
      <c r="G529" s="137"/>
      <c r="H529" s="137"/>
      <c r="I529" s="137"/>
      <c r="J529" s="138"/>
    </row>
    <row r="530" spans="1:10" ht="12.75" customHeight="1">
      <c r="A530" s="100"/>
      <c r="B530" s="101"/>
      <c r="C530" s="101"/>
      <c r="D530" s="101"/>
      <c r="E530" s="101"/>
      <c r="F530" s="137"/>
      <c r="G530" s="137"/>
      <c r="H530" s="137"/>
      <c r="I530" s="137"/>
      <c r="J530" s="138"/>
    </row>
    <row r="531" spans="1:10" ht="12.75" customHeight="1">
      <c r="A531" s="100"/>
      <c r="B531" s="101"/>
      <c r="C531" s="101"/>
      <c r="D531" s="101"/>
      <c r="E531" s="101"/>
      <c r="F531" s="1197" t="s">
        <v>485</v>
      </c>
      <c r="G531" s="1282"/>
      <c r="H531" s="1282"/>
      <c r="I531" s="1282"/>
      <c r="J531" s="1282"/>
    </row>
    <row r="532" spans="1:10" ht="12.75" customHeight="1">
      <c r="A532" s="100"/>
      <c r="B532" s="101"/>
      <c r="C532" s="101"/>
      <c r="D532" s="101"/>
      <c r="E532" s="101"/>
      <c r="F532" s="137"/>
      <c r="G532" s="137"/>
      <c r="H532" s="137"/>
      <c r="I532" s="137"/>
      <c r="J532" s="138"/>
    </row>
    <row r="533" spans="1:12" s="98" customFormat="1" ht="16.5" customHeight="1" thickBot="1">
      <c r="A533" s="100"/>
      <c r="B533" s="101"/>
      <c r="C533" s="101"/>
      <c r="D533" s="101"/>
      <c r="E533" s="101"/>
      <c r="F533" s="134"/>
      <c r="G533" s="134"/>
      <c r="H533" s="134"/>
      <c r="I533" s="134"/>
      <c r="J533" s="134" t="s">
        <v>822</v>
      </c>
      <c r="K533" s="134"/>
      <c r="L533" s="134"/>
    </row>
    <row r="534" spans="1:10" ht="13.5" customHeight="1" thickTop="1">
      <c r="A534" s="1198"/>
      <c r="B534" s="1200" t="s">
        <v>309</v>
      </c>
      <c r="C534" s="1201"/>
      <c r="D534" s="1201"/>
      <c r="E534" s="1202"/>
      <c r="F534" s="1206" t="s">
        <v>532</v>
      </c>
      <c r="G534" s="1206" t="s">
        <v>67</v>
      </c>
      <c r="H534" s="1206" t="s">
        <v>22</v>
      </c>
      <c r="I534" s="1206" t="s">
        <v>23</v>
      </c>
      <c r="J534" s="1029" t="s">
        <v>538</v>
      </c>
    </row>
    <row r="535" spans="1:10" ht="24" customHeight="1">
      <c r="A535" s="1271"/>
      <c r="B535" s="1264"/>
      <c r="C535" s="1069"/>
      <c r="D535" s="1069"/>
      <c r="E535" s="1070"/>
      <c r="F535" s="1207"/>
      <c r="G535" s="1031"/>
      <c r="H535" s="1031"/>
      <c r="I535" s="1031"/>
      <c r="J535" s="1030"/>
    </row>
    <row r="536" spans="1:10" ht="12.75">
      <c r="A536" s="91" t="s">
        <v>827</v>
      </c>
      <c r="B536" s="1176" t="s">
        <v>473</v>
      </c>
      <c r="C536" s="1176"/>
      <c r="D536" s="1176"/>
      <c r="E536" s="1176"/>
      <c r="F536" s="167">
        <v>9585</v>
      </c>
      <c r="G536" s="167">
        <v>8610</v>
      </c>
      <c r="H536" s="167">
        <v>7810</v>
      </c>
      <c r="I536" s="167">
        <v>7811</v>
      </c>
      <c r="J536" s="92">
        <f>I536/H536*100</f>
        <v>100.01280409731115</v>
      </c>
    </row>
    <row r="537" spans="1:10" ht="12.75">
      <c r="A537" s="91" t="s">
        <v>829</v>
      </c>
      <c r="B537" s="1176" t="s">
        <v>474</v>
      </c>
      <c r="C537" s="1176"/>
      <c r="D537" s="1176"/>
      <c r="E537" s="1176"/>
      <c r="F537" s="167">
        <v>2665</v>
      </c>
      <c r="G537" s="167">
        <v>2293</v>
      </c>
      <c r="H537" s="167">
        <v>2193</v>
      </c>
      <c r="I537" s="167">
        <v>2193</v>
      </c>
      <c r="J537" s="92">
        <f>I537/H537*100</f>
        <v>100</v>
      </c>
    </row>
    <row r="538" spans="1:10" ht="12.75">
      <c r="A538" s="91" t="s">
        <v>837</v>
      </c>
      <c r="B538" s="1176" t="s">
        <v>475</v>
      </c>
      <c r="C538" s="1176"/>
      <c r="D538" s="1176"/>
      <c r="E538" s="1176"/>
      <c r="F538" s="167">
        <v>5908</v>
      </c>
      <c r="G538" s="167">
        <v>4520</v>
      </c>
      <c r="H538" s="167">
        <v>7340</v>
      </c>
      <c r="I538" s="167">
        <v>7340</v>
      </c>
      <c r="J538" s="92">
        <f>I538/H538*100</f>
        <v>100</v>
      </c>
    </row>
    <row r="539" spans="1:10" ht="12.75">
      <c r="A539" s="91" t="s">
        <v>844</v>
      </c>
      <c r="B539" s="1176" t="s">
        <v>793</v>
      </c>
      <c r="C539" s="1176"/>
      <c r="D539" s="1176"/>
      <c r="E539" s="1176"/>
      <c r="F539" s="168">
        <v>0</v>
      </c>
      <c r="G539" s="168">
        <v>0</v>
      </c>
      <c r="H539" s="168">
        <v>0</v>
      </c>
      <c r="I539" s="168">
        <v>0</v>
      </c>
      <c r="J539" s="92">
        <v>0</v>
      </c>
    </row>
    <row r="540" spans="1:10" ht="13.5" thickBot="1">
      <c r="A540" s="91" t="s">
        <v>846</v>
      </c>
      <c r="B540" s="1176" t="s">
        <v>476</v>
      </c>
      <c r="C540" s="1176"/>
      <c r="D540" s="1176"/>
      <c r="E540" s="1176"/>
      <c r="F540" s="167">
        <v>0</v>
      </c>
      <c r="G540" s="167">
        <v>0</v>
      </c>
      <c r="H540" s="167">
        <v>0</v>
      </c>
      <c r="I540" s="167">
        <v>0</v>
      </c>
      <c r="J540" s="212">
        <v>0</v>
      </c>
    </row>
    <row r="541" spans="1:10" ht="13.5" thickBot="1">
      <c r="A541" s="471"/>
      <c r="B541" s="1181" t="s">
        <v>477</v>
      </c>
      <c r="C541" s="1182"/>
      <c r="D541" s="1182"/>
      <c r="E541" s="1183"/>
      <c r="F541" s="468">
        <f>F536+F537+F538+F539+F540</f>
        <v>18158</v>
      </c>
      <c r="G541" s="468">
        <f>G536+G537+G538+G539+G540</f>
        <v>15423</v>
      </c>
      <c r="H541" s="468">
        <f>H536+H537+H538+H539+H540</f>
        <v>17343</v>
      </c>
      <c r="I541" s="468">
        <f>I536+I537+I538+I539+I540</f>
        <v>17344</v>
      </c>
      <c r="J541" s="456">
        <f>I541/H541*100</f>
        <v>100.00576601510696</v>
      </c>
    </row>
    <row r="542" spans="1:10" ht="12.75">
      <c r="A542" s="91"/>
      <c r="B542" s="1184"/>
      <c r="C542" s="1283"/>
      <c r="D542" s="1283"/>
      <c r="E542" s="1284"/>
      <c r="F542" s="466"/>
      <c r="G542" s="466"/>
      <c r="H542" s="466"/>
      <c r="I542" s="466"/>
      <c r="J542" s="212"/>
    </row>
    <row r="543" spans="1:10" ht="12.75">
      <c r="A543" s="91" t="s">
        <v>851</v>
      </c>
      <c r="B543" s="1151" t="s">
        <v>311</v>
      </c>
      <c r="C543" s="1296"/>
      <c r="D543" s="1296"/>
      <c r="E543" s="1153"/>
      <c r="F543" s="169">
        <v>0</v>
      </c>
      <c r="G543" s="169">
        <v>0</v>
      </c>
      <c r="H543" s="169">
        <v>0</v>
      </c>
      <c r="I543" s="169">
        <v>0</v>
      </c>
      <c r="J543" s="213">
        <v>0</v>
      </c>
    </row>
    <row r="544" spans="1:10" ht="12.75">
      <c r="A544" s="91" t="s">
        <v>856</v>
      </c>
      <c r="B544" s="1151" t="s">
        <v>312</v>
      </c>
      <c r="C544" s="1296"/>
      <c r="D544" s="1296"/>
      <c r="E544" s="1153"/>
      <c r="F544" s="169">
        <v>0</v>
      </c>
      <c r="G544" s="169">
        <v>0</v>
      </c>
      <c r="H544" s="169">
        <v>0</v>
      </c>
      <c r="I544" s="169">
        <v>0</v>
      </c>
      <c r="J544" s="213">
        <v>0</v>
      </c>
    </row>
    <row r="545" spans="1:10" ht="13.5" thickBot="1">
      <c r="A545" s="91" t="s">
        <v>860</v>
      </c>
      <c r="B545" s="1151" t="s">
        <v>313</v>
      </c>
      <c r="C545" s="1296"/>
      <c r="D545" s="1296"/>
      <c r="E545" s="1153"/>
      <c r="F545" s="169">
        <v>0</v>
      </c>
      <c r="G545" s="169">
        <v>0</v>
      </c>
      <c r="H545" s="169">
        <v>0</v>
      </c>
      <c r="I545" s="169">
        <v>0</v>
      </c>
      <c r="J545" s="213">
        <v>0</v>
      </c>
    </row>
    <row r="546" spans="1:10" ht="13.5" thickBot="1">
      <c r="A546" s="471"/>
      <c r="B546" s="1157" t="s">
        <v>478</v>
      </c>
      <c r="C546" s="1298"/>
      <c r="D546" s="1298"/>
      <c r="E546" s="1299"/>
      <c r="F546" s="467">
        <f>SUM(F543:F545)</f>
        <v>0</v>
      </c>
      <c r="G546" s="467">
        <f>SUM(G543:G545)</f>
        <v>0</v>
      </c>
      <c r="H546" s="467">
        <f>SUM(H543:H545)</f>
        <v>0</v>
      </c>
      <c r="I546" s="467">
        <f>SUM(I543:I545)</f>
        <v>0</v>
      </c>
      <c r="J546" s="456">
        <v>0</v>
      </c>
    </row>
    <row r="547" spans="1:10" ht="13.5" thickBot="1">
      <c r="A547" s="91"/>
      <c r="B547" s="1151"/>
      <c r="C547" s="1295"/>
      <c r="D547" s="1295"/>
      <c r="E547" s="1091"/>
      <c r="F547" s="169"/>
      <c r="G547" s="169"/>
      <c r="H547" s="169"/>
      <c r="I547" s="169"/>
      <c r="J547" s="213"/>
    </row>
    <row r="548" spans="1:10" ht="13.5" thickBot="1">
      <c r="A548" s="471" t="s">
        <v>865</v>
      </c>
      <c r="B548" s="1157" t="s">
        <v>479</v>
      </c>
      <c r="C548" s="1298"/>
      <c r="D548" s="1298"/>
      <c r="E548" s="1299"/>
      <c r="F548" s="470">
        <v>0</v>
      </c>
      <c r="G548" s="470">
        <v>0</v>
      </c>
      <c r="H548" s="470">
        <v>0</v>
      </c>
      <c r="I548" s="470">
        <v>0</v>
      </c>
      <c r="J548" s="456">
        <v>0</v>
      </c>
    </row>
    <row r="549" spans="1:10" ht="12.75">
      <c r="A549" s="91"/>
      <c r="B549" s="1151"/>
      <c r="C549" s="1295"/>
      <c r="D549" s="1295"/>
      <c r="E549" s="1091"/>
      <c r="F549" s="169"/>
      <c r="G549" s="169"/>
      <c r="H549" s="169"/>
      <c r="I549" s="169"/>
      <c r="J549" s="213"/>
    </row>
    <row r="550" spans="1:11" ht="12.75">
      <c r="A550" s="91" t="s">
        <v>867</v>
      </c>
      <c r="B550" s="1170" t="s">
        <v>480</v>
      </c>
      <c r="C550" s="1170"/>
      <c r="D550" s="1170"/>
      <c r="E550" s="1170"/>
      <c r="F550" s="465">
        <v>0</v>
      </c>
      <c r="G550" s="465">
        <v>0</v>
      </c>
      <c r="H550" s="465">
        <v>0</v>
      </c>
      <c r="I550" s="465">
        <v>0</v>
      </c>
      <c r="J550" s="469">
        <v>0</v>
      </c>
      <c r="K550" s="98"/>
    </row>
    <row r="551" spans="1:11" ht="12.75">
      <c r="A551" s="91" t="s">
        <v>870</v>
      </c>
      <c r="B551" s="1170" t="s">
        <v>481</v>
      </c>
      <c r="C551" s="1170"/>
      <c r="D551" s="1170"/>
      <c r="E551" s="1170"/>
      <c r="F551" s="465">
        <v>0</v>
      </c>
      <c r="G551" s="465">
        <v>0</v>
      </c>
      <c r="H551" s="465">
        <v>0</v>
      </c>
      <c r="I551" s="465">
        <v>0</v>
      </c>
      <c r="J551" s="469">
        <v>0</v>
      </c>
      <c r="K551" s="98"/>
    </row>
    <row r="552" spans="1:11" ht="12.75">
      <c r="A552" s="91"/>
      <c r="B552" s="1169"/>
      <c r="C552" s="1170"/>
      <c r="D552" s="1170"/>
      <c r="E552" s="1171"/>
      <c r="F552" s="465"/>
      <c r="G552" s="465"/>
      <c r="H552" s="465"/>
      <c r="I552" s="465"/>
      <c r="J552" s="469"/>
      <c r="K552" s="98"/>
    </row>
    <row r="553" spans="1:11" ht="12.75">
      <c r="A553" s="91"/>
      <c r="B553" s="1169" t="s">
        <v>471</v>
      </c>
      <c r="C553" s="1170"/>
      <c r="D553" s="1170"/>
      <c r="E553" s="1171"/>
      <c r="F553" s="465">
        <f>F554+F555</f>
        <v>0</v>
      </c>
      <c r="G553" s="465">
        <f>G554+G555</f>
        <v>0</v>
      </c>
      <c r="H553" s="465">
        <v>0</v>
      </c>
      <c r="I553" s="465">
        <f>I554+I555</f>
        <v>0</v>
      </c>
      <c r="J553" s="169">
        <f>J554+J555</f>
        <v>0</v>
      </c>
      <c r="K553" s="98"/>
    </row>
    <row r="554" spans="1:11" ht="12.75">
      <c r="A554" s="91" t="s">
        <v>856</v>
      </c>
      <c r="B554" s="1151" t="s">
        <v>464</v>
      </c>
      <c r="C554" s="1152"/>
      <c r="D554" s="1152"/>
      <c r="E554" s="1153"/>
      <c r="F554" s="169">
        <v>0</v>
      </c>
      <c r="G554" s="169">
        <v>0</v>
      </c>
      <c r="H554" s="169">
        <v>0</v>
      </c>
      <c r="I554" s="169">
        <v>0</v>
      </c>
      <c r="J554" s="213">
        <v>0</v>
      </c>
      <c r="K554" s="98"/>
    </row>
    <row r="555" spans="1:11" ht="12.75">
      <c r="A555" s="91" t="s">
        <v>860</v>
      </c>
      <c r="B555" s="1151" t="s">
        <v>465</v>
      </c>
      <c r="C555" s="1295"/>
      <c r="D555" s="1295"/>
      <c r="E555" s="1091"/>
      <c r="F555" s="169">
        <v>0</v>
      </c>
      <c r="G555" s="169">
        <v>0</v>
      </c>
      <c r="H555" s="169">
        <v>0</v>
      </c>
      <c r="I555" s="169">
        <v>0</v>
      </c>
      <c r="J555" s="213">
        <v>0</v>
      </c>
      <c r="K555" s="98"/>
    </row>
    <row r="556" spans="1:11" ht="12.75">
      <c r="A556" s="91"/>
      <c r="B556" s="1151"/>
      <c r="C556" s="1026"/>
      <c r="D556" s="1026"/>
      <c r="E556" s="1027"/>
      <c r="F556" s="169"/>
      <c r="G556" s="169"/>
      <c r="H556" s="169"/>
      <c r="I556" s="169"/>
      <c r="J556" s="213"/>
      <c r="K556" s="98"/>
    </row>
    <row r="557" spans="1:11" ht="12.75">
      <c r="A557" s="91" t="s">
        <v>865</v>
      </c>
      <c r="B557" s="1169" t="s">
        <v>482</v>
      </c>
      <c r="C557" s="1170"/>
      <c r="D557" s="1170"/>
      <c r="E557" s="1171"/>
      <c r="F557" s="465">
        <v>0</v>
      </c>
      <c r="G557" s="465">
        <v>0</v>
      </c>
      <c r="H557" s="465">
        <v>0</v>
      </c>
      <c r="I557" s="465">
        <v>0</v>
      </c>
      <c r="J557" s="213">
        <v>0</v>
      </c>
      <c r="K557" s="98"/>
    </row>
    <row r="558" spans="1:11" ht="12.75">
      <c r="A558" s="91"/>
      <c r="B558" s="473"/>
      <c r="C558" s="472"/>
      <c r="D558" s="472"/>
      <c r="E558" s="474"/>
      <c r="F558" s="169"/>
      <c r="G558" s="169"/>
      <c r="H558" s="169"/>
      <c r="I558" s="169"/>
      <c r="J558" s="213"/>
      <c r="K558" s="98"/>
    </row>
    <row r="559" spans="1:10" ht="12.75">
      <c r="A559" s="91"/>
      <c r="B559" s="1163" t="s">
        <v>483</v>
      </c>
      <c r="C559" s="1164"/>
      <c r="D559" s="1164"/>
      <c r="E559" s="1165"/>
      <c r="F559" s="224">
        <f>F541+F546+F548+F550+F551+F553+F557</f>
        <v>18158</v>
      </c>
      <c r="G559" s="224">
        <f>G541+G546+G548+G550+G551+G553+G557</f>
        <v>15423</v>
      </c>
      <c r="H559" s="224">
        <f>H541+H546+H548+H550+H551+H553+H557</f>
        <v>17343</v>
      </c>
      <c r="I559" s="224">
        <f>I541+I546+I548+I550+I551+I553+I557</f>
        <v>17344</v>
      </c>
      <c r="J559" s="174">
        <f>I559/H559*100</f>
        <v>100.00576601510696</v>
      </c>
    </row>
    <row r="560" spans="1:10" ht="13.5" thickBot="1">
      <c r="A560" s="475" t="s">
        <v>856</v>
      </c>
      <c r="B560" s="1166" t="s">
        <v>314</v>
      </c>
      <c r="C560" s="1167"/>
      <c r="D560" s="1167"/>
      <c r="E560" s="1168"/>
      <c r="F560" s="214">
        <v>5</v>
      </c>
      <c r="G560" s="214">
        <v>3</v>
      </c>
      <c r="H560" s="214">
        <v>3</v>
      </c>
      <c r="I560" s="214">
        <v>3</v>
      </c>
      <c r="J560" s="215">
        <f>I560/H560*100</f>
        <v>100</v>
      </c>
    </row>
    <row r="561" ht="13.5" thickTop="1"/>
    <row r="591" spans="6:10" ht="15">
      <c r="F591" s="1302" t="s">
        <v>83</v>
      </c>
      <c r="G591" s="1302"/>
      <c r="H591" s="1302"/>
      <c r="I591" s="1302"/>
      <c r="J591" s="1302"/>
    </row>
    <row r="592" ht="13.5" thickBot="1"/>
    <row r="593" spans="1:11" ht="13.5" customHeight="1" thickTop="1">
      <c r="A593" s="1289" t="s">
        <v>823</v>
      </c>
      <c r="B593" s="1287" t="s">
        <v>824</v>
      </c>
      <c r="C593" s="1287"/>
      <c r="D593" s="1287"/>
      <c r="E593" s="1287"/>
      <c r="F593" s="1206" t="s">
        <v>532</v>
      </c>
      <c r="G593" s="1206" t="s">
        <v>21</v>
      </c>
      <c r="H593" s="1206" t="s">
        <v>22</v>
      </c>
      <c r="I593" s="1206" t="s">
        <v>23</v>
      </c>
      <c r="J593" s="1029" t="s">
        <v>538</v>
      </c>
      <c r="K593" s="98"/>
    </row>
    <row r="594" spans="1:11" ht="24" customHeight="1">
      <c r="A594" s="1290"/>
      <c r="B594" s="1288"/>
      <c r="C594" s="1288"/>
      <c r="D594" s="1288"/>
      <c r="E594" s="1288"/>
      <c r="F594" s="1207"/>
      <c r="G594" s="1031"/>
      <c r="H594" s="1031"/>
      <c r="I594" s="1031"/>
      <c r="J594" s="1030"/>
      <c r="K594" s="98"/>
    </row>
    <row r="595" spans="1:11" ht="29.25" customHeight="1">
      <c r="A595" s="84"/>
      <c r="B595" s="1248" t="s">
        <v>496</v>
      </c>
      <c r="C595" s="1249"/>
      <c r="D595" s="1249"/>
      <c r="E595" s="1250"/>
      <c r="F595" s="85"/>
      <c r="G595" s="135"/>
      <c r="H595" s="135"/>
      <c r="I595" s="135"/>
      <c r="J595" s="86"/>
      <c r="K595" s="98"/>
    </row>
    <row r="596" spans="1:11" ht="29.25" customHeight="1">
      <c r="A596" s="84"/>
      <c r="B596" s="1248" t="s">
        <v>84</v>
      </c>
      <c r="C596" s="1293"/>
      <c r="D596" s="1293"/>
      <c r="E596" s="1294"/>
      <c r="F596" s="85"/>
      <c r="G596" s="135"/>
      <c r="H596" s="135"/>
      <c r="I596" s="135"/>
      <c r="J596" s="86"/>
      <c r="K596" s="98"/>
    </row>
    <row r="597" spans="1:11" ht="16.5" customHeight="1">
      <c r="A597" s="87"/>
      <c r="B597" s="1265" t="s">
        <v>825</v>
      </c>
      <c r="C597" s="1265"/>
      <c r="D597" s="1265"/>
      <c r="E597" s="1265"/>
      <c r="F597" s="88"/>
      <c r="G597" s="136"/>
      <c r="H597" s="136"/>
      <c r="I597" s="136"/>
      <c r="J597" s="89"/>
      <c r="K597" s="98"/>
    </row>
    <row r="598" spans="1:11" ht="16.5" customHeight="1">
      <c r="A598" s="143" t="s">
        <v>889</v>
      </c>
      <c r="B598" s="1265" t="s">
        <v>826</v>
      </c>
      <c r="C598" s="1265"/>
      <c r="D598" s="1265"/>
      <c r="E598" s="1265"/>
      <c r="F598" s="172">
        <f>F599+F601</f>
        <v>1359</v>
      </c>
      <c r="G598" s="172">
        <f>G599+G601</f>
        <v>1320</v>
      </c>
      <c r="H598" s="172">
        <f>H599+H601</f>
        <v>188</v>
      </c>
      <c r="I598" s="172">
        <f>I599+I601</f>
        <v>188</v>
      </c>
      <c r="J598" s="161">
        <f>I598/H598*100</f>
        <v>100</v>
      </c>
      <c r="K598" s="98"/>
    </row>
    <row r="599" spans="1:11" ht="12.75" customHeight="1">
      <c r="A599" s="90" t="s">
        <v>827</v>
      </c>
      <c r="B599" s="1275" t="s">
        <v>828</v>
      </c>
      <c r="C599" s="1275"/>
      <c r="D599" s="1275"/>
      <c r="E599" s="1275"/>
      <c r="F599" s="145">
        <v>1359</v>
      </c>
      <c r="G599" s="145">
        <v>1320</v>
      </c>
      <c r="H599" s="145">
        <v>188</v>
      </c>
      <c r="I599" s="145">
        <v>188</v>
      </c>
      <c r="J599" s="162">
        <f>I599/H599*100</f>
        <v>100</v>
      </c>
      <c r="K599" s="98"/>
    </row>
    <row r="600" spans="1:11" ht="12.75" customHeight="1">
      <c r="A600" s="91" t="s">
        <v>829</v>
      </c>
      <c r="B600" s="1245" t="s">
        <v>257</v>
      </c>
      <c r="C600" s="1246"/>
      <c r="D600" s="1246"/>
      <c r="E600" s="1247"/>
      <c r="F600" s="476">
        <v>0</v>
      </c>
      <c r="G600" s="476">
        <v>0</v>
      </c>
      <c r="H600" s="476">
        <v>0</v>
      </c>
      <c r="I600" s="476">
        <v>0</v>
      </c>
      <c r="J600" s="174">
        <v>0</v>
      </c>
      <c r="K600" s="98"/>
    </row>
    <row r="601" spans="1:11" ht="12.75" customHeight="1">
      <c r="A601" s="91" t="s">
        <v>837</v>
      </c>
      <c r="B601" s="1263" t="s">
        <v>830</v>
      </c>
      <c r="C601" s="1263"/>
      <c r="D601" s="1263"/>
      <c r="E601" s="1263"/>
      <c r="F601" s="146">
        <v>0</v>
      </c>
      <c r="G601" s="146">
        <v>0</v>
      </c>
      <c r="H601" s="146">
        <v>0</v>
      </c>
      <c r="I601" s="146">
        <v>0</v>
      </c>
      <c r="J601" s="163">
        <v>0</v>
      </c>
      <c r="K601" s="98"/>
    </row>
    <row r="602" spans="1:11" ht="12.75">
      <c r="A602" s="93" t="s">
        <v>258</v>
      </c>
      <c r="B602" s="1263" t="s">
        <v>831</v>
      </c>
      <c r="C602" s="1263"/>
      <c r="D602" s="1263"/>
      <c r="E602" s="1263"/>
      <c r="F602" s="147">
        <v>0</v>
      </c>
      <c r="G602" s="147">
        <v>0</v>
      </c>
      <c r="H602" s="147">
        <v>0</v>
      </c>
      <c r="I602" s="147">
        <v>0</v>
      </c>
      <c r="J602" s="159">
        <v>0</v>
      </c>
      <c r="K602" s="98"/>
    </row>
    <row r="603" spans="1:11" ht="12.75">
      <c r="A603" s="93" t="s">
        <v>259</v>
      </c>
      <c r="B603" s="1263" t="s">
        <v>832</v>
      </c>
      <c r="C603" s="1263"/>
      <c r="D603" s="1263"/>
      <c r="E603" s="1263"/>
      <c r="F603" s="147">
        <v>0</v>
      </c>
      <c r="G603" s="147">
        <v>0</v>
      </c>
      <c r="H603" s="147">
        <v>0</v>
      </c>
      <c r="I603" s="147">
        <v>0</v>
      </c>
      <c r="J603" s="159">
        <v>0</v>
      </c>
      <c r="K603" s="98"/>
    </row>
    <row r="604" spans="1:11" ht="12.75" customHeight="1">
      <c r="A604" s="93" t="s">
        <v>260</v>
      </c>
      <c r="B604" s="1263" t="s">
        <v>833</v>
      </c>
      <c r="C604" s="1263"/>
      <c r="D604" s="1263"/>
      <c r="E604" s="1263"/>
      <c r="F604" s="147">
        <v>0</v>
      </c>
      <c r="G604" s="147">
        <v>0</v>
      </c>
      <c r="H604" s="147">
        <v>0</v>
      </c>
      <c r="I604" s="147">
        <v>0</v>
      </c>
      <c r="J604" s="159">
        <v>0</v>
      </c>
      <c r="K604" s="98"/>
    </row>
    <row r="605" spans="1:11" ht="12.75">
      <c r="A605" s="94" t="s">
        <v>405</v>
      </c>
      <c r="B605" s="1292" t="s">
        <v>834</v>
      </c>
      <c r="C605" s="1292"/>
      <c r="D605" s="1292"/>
      <c r="E605" s="1292"/>
      <c r="F605" s="148">
        <v>0</v>
      </c>
      <c r="G605" s="148">
        <v>0</v>
      </c>
      <c r="H605" s="148">
        <v>0</v>
      </c>
      <c r="I605" s="148">
        <v>0</v>
      </c>
      <c r="J605" s="160">
        <v>0</v>
      </c>
      <c r="K605" s="98"/>
    </row>
    <row r="606" spans="1:11" ht="12.75">
      <c r="A606" s="95" t="s">
        <v>361</v>
      </c>
      <c r="B606" s="1211" t="s">
        <v>836</v>
      </c>
      <c r="C606" s="1212"/>
      <c r="D606" s="1212"/>
      <c r="E606" s="1213"/>
      <c r="F606" s="149">
        <f>F607</f>
        <v>0</v>
      </c>
      <c r="G606" s="149">
        <f>G607</f>
        <v>0</v>
      </c>
      <c r="H606" s="149">
        <v>0</v>
      </c>
      <c r="I606" s="149">
        <f>I607</f>
        <v>0</v>
      </c>
      <c r="J606" s="161">
        <v>0</v>
      </c>
      <c r="K606" s="98"/>
    </row>
    <row r="607" spans="1:11" ht="12.75" customHeight="1">
      <c r="A607" s="96" t="s">
        <v>844</v>
      </c>
      <c r="B607" s="1275" t="s">
        <v>838</v>
      </c>
      <c r="C607" s="1275"/>
      <c r="D607" s="1275"/>
      <c r="E607" s="1275"/>
      <c r="F607" s="144">
        <f>SUM(F608:F613)</f>
        <v>0</v>
      </c>
      <c r="G607" s="144">
        <f>SUM(G608:G613)</f>
        <v>0</v>
      </c>
      <c r="H607" s="144">
        <v>0</v>
      </c>
      <c r="I607" s="144">
        <f>SUM(I608:I613)</f>
        <v>0</v>
      </c>
      <c r="J607" s="162">
        <v>0</v>
      </c>
      <c r="K607" s="98"/>
    </row>
    <row r="608" spans="1:11" ht="12.75">
      <c r="A608" s="93" t="s">
        <v>261</v>
      </c>
      <c r="B608" s="1263" t="s">
        <v>839</v>
      </c>
      <c r="C608" s="1263"/>
      <c r="D608" s="1263"/>
      <c r="E608" s="1263"/>
      <c r="F608" s="147">
        <v>0</v>
      </c>
      <c r="G608" s="147">
        <v>0</v>
      </c>
      <c r="H608" s="147">
        <v>0</v>
      </c>
      <c r="I608" s="147">
        <v>0</v>
      </c>
      <c r="J608" s="159">
        <v>0</v>
      </c>
      <c r="K608" s="98"/>
    </row>
    <row r="609" spans="1:11" ht="12.75">
      <c r="A609" s="93" t="s">
        <v>262</v>
      </c>
      <c r="B609" s="1263" t="s">
        <v>840</v>
      </c>
      <c r="C609" s="1263"/>
      <c r="D609" s="1263"/>
      <c r="E609" s="1263"/>
      <c r="F609" s="147">
        <v>0</v>
      </c>
      <c r="G609" s="147">
        <v>0</v>
      </c>
      <c r="H609" s="147">
        <v>0</v>
      </c>
      <c r="I609" s="147">
        <v>0</v>
      </c>
      <c r="J609" s="159">
        <v>0</v>
      </c>
      <c r="K609" s="98"/>
    </row>
    <row r="610" spans="1:11" ht="12.75">
      <c r="A610" s="93" t="s">
        <v>263</v>
      </c>
      <c r="B610" s="1263" t="s">
        <v>913</v>
      </c>
      <c r="C610" s="1263"/>
      <c r="D610" s="1263"/>
      <c r="E610" s="1263"/>
      <c r="F610" s="147">
        <v>0</v>
      </c>
      <c r="G610" s="147">
        <v>0</v>
      </c>
      <c r="H610" s="147">
        <v>0</v>
      </c>
      <c r="I610" s="147">
        <v>0</v>
      </c>
      <c r="J610" s="159">
        <v>0</v>
      </c>
      <c r="K610" s="98"/>
    </row>
    <row r="611" spans="1:11" ht="12.75">
      <c r="A611" s="97" t="s">
        <v>264</v>
      </c>
      <c r="B611" s="1151" t="s">
        <v>841</v>
      </c>
      <c r="C611" s="1272"/>
      <c r="D611" s="1272"/>
      <c r="E611" s="1273"/>
      <c r="F611" s="150">
        <v>0</v>
      </c>
      <c r="G611" s="150">
        <v>0</v>
      </c>
      <c r="H611" s="150">
        <v>0</v>
      </c>
      <c r="I611" s="150">
        <v>0</v>
      </c>
      <c r="J611" s="159">
        <v>0</v>
      </c>
      <c r="K611" s="98"/>
    </row>
    <row r="612" spans="1:11" ht="12.75">
      <c r="A612" s="93" t="s">
        <v>265</v>
      </c>
      <c r="B612" s="1151" t="s">
        <v>842</v>
      </c>
      <c r="C612" s="1272"/>
      <c r="D612" s="1272"/>
      <c r="E612" s="1273"/>
      <c r="F612" s="152">
        <v>0</v>
      </c>
      <c r="G612" s="152">
        <v>0</v>
      </c>
      <c r="H612" s="152">
        <v>0</v>
      </c>
      <c r="I612" s="152">
        <v>0</v>
      </c>
      <c r="J612" s="159">
        <v>0</v>
      </c>
      <c r="K612" s="98"/>
    </row>
    <row r="613" spans="1:11" ht="12.75">
      <c r="A613" s="93" t="s">
        <v>266</v>
      </c>
      <c r="B613" s="1151" t="s">
        <v>910</v>
      </c>
      <c r="C613" s="1035"/>
      <c r="D613" s="1035"/>
      <c r="E613" s="1027"/>
      <c r="F613" s="152">
        <v>0</v>
      </c>
      <c r="G613" s="152">
        <v>0</v>
      </c>
      <c r="H613" s="152">
        <v>0</v>
      </c>
      <c r="I613" s="152">
        <v>0</v>
      </c>
      <c r="J613" s="159">
        <v>0</v>
      </c>
      <c r="K613" s="98"/>
    </row>
    <row r="614" spans="1:11" ht="12.75">
      <c r="A614" s="99" t="s">
        <v>891</v>
      </c>
      <c r="B614" s="1211" t="s">
        <v>489</v>
      </c>
      <c r="C614" s="1266"/>
      <c r="D614" s="1266"/>
      <c r="E614" s="1267"/>
      <c r="F614" s="478">
        <f>F615+F616</f>
        <v>13012</v>
      </c>
      <c r="G614" s="478">
        <f>G615+G616</f>
        <v>13820</v>
      </c>
      <c r="H614" s="478">
        <f>H615+H616</f>
        <v>1734</v>
      </c>
      <c r="I614" s="478">
        <f>I615+I616</f>
        <v>1734</v>
      </c>
      <c r="J614" s="161">
        <f>I614/H614*100</f>
        <v>100</v>
      </c>
      <c r="K614" s="98"/>
    </row>
    <row r="615" spans="1:11" ht="12.75">
      <c r="A615" s="96"/>
      <c r="B615" s="1214" t="s">
        <v>490</v>
      </c>
      <c r="C615" s="1268"/>
      <c r="D615" s="1268"/>
      <c r="E615" s="1269"/>
      <c r="F615" s="477">
        <v>1060</v>
      </c>
      <c r="G615" s="477">
        <v>1542</v>
      </c>
      <c r="H615" s="477">
        <v>257</v>
      </c>
      <c r="I615" s="477">
        <v>257</v>
      </c>
      <c r="J615" s="457">
        <f>I615/H615*100</f>
        <v>100</v>
      </c>
      <c r="K615" s="98"/>
    </row>
    <row r="616" spans="1:11" ht="12.75">
      <c r="A616" s="93"/>
      <c r="B616" s="1151" t="s">
        <v>492</v>
      </c>
      <c r="C616" s="1026"/>
      <c r="D616" s="1026"/>
      <c r="E616" s="1027"/>
      <c r="F616" s="152">
        <v>11952</v>
      </c>
      <c r="G616" s="152">
        <v>12278</v>
      </c>
      <c r="H616" s="152">
        <v>1477</v>
      </c>
      <c r="I616" s="152">
        <v>1477</v>
      </c>
      <c r="J616" s="159">
        <f>I616/H616*100</f>
        <v>100</v>
      </c>
      <c r="K616" s="98"/>
    </row>
    <row r="617" spans="1:11" ht="12.75">
      <c r="A617" s="94" t="s">
        <v>892</v>
      </c>
      <c r="B617" s="1291" t="s">
        <v>466</v>
      </c>
      <c r="C617" s="1291"/>
      <c r="D617" s="1291"/>
      <c r="E617" s="1291"/>
      <c r="F617" s="156">
        <f>SUM(F618:F618)</f>
        <v>0</v>
      </c>
      <c r="G617" s="156">
        <f>SUM(G618:G618)</f>
        <v>0</v>
      </c>
      <c r="H617" s="156">
        <v>0</v>
      </c>
      <c r="I617" s="156">
        <f>SUM(I618:I618)</f>
        <v>0</v>
      </c>
      <c r="J617" s="448">
        <v>0</v>
      </c>
      <c r="K617" s="98"/>
    </row>
    <row r="618" spans="1:11" ht="12.75">
      <c r="A618" s="96" t="s">
        <v>856</v>
      </c>
      <c r="B618" s="1275" t="s">
        <v>852</v>
      </c>
      <c r="C618" s="1275"/>
      <c r="D618" s="1275"/>
      <c r="E618" s="1275"/>
      <c r="F618" s="157">
        <v>0</v>
      </c>
      <c r="G618" s="157">
        <v>0</v>
      </c>
      <c r="H618" s="157">
        <v>0</v>
      </c>
      <c r="I618" s="157">
        <v>0</v>
      </c>
      <c r="J618" s="231">
        <v>0</v>
      </c>
      <c r="K618" s="98"/>
    </row>
    <row r="619" spans="1:11" ht="12.75">
      <c r="A619" s="103" t="s">
        <v>893</v>
      </c>
      <c r="B619" s="1270" t="s">
        <v>333</v>
      </c>
      <c r="C619" s="1270"/>
      <c r="D619" s="1270"/>
      <c r="E619" s="1270"/>
      <c r="F619" s="149">
        <v>0</v>
      </c>
      <c r="G619" s="149">
        <v>0</v>
      </c>
      <c r="H619" s="149">
        <v>0</v>
      </c>
      <c r="I619" s="149">
        <v>0</v>
      </c>
      <c r="J619" s="161">
        <v>0</v>
      </c>
      <c r="K619" s="98"/>
    </row>
    <row r="620" spans="1:11" ht="12.75">
      <c r="A620" s="97"/>
      <c r="B620" s="1151" t="s">
        <v>345</v>
      </c>
      <c r="C620" s="1152"/>
      <c r="D620" s="1152"/>
      <c r="E620" s="1153"/>
      <c r="F620" s="152">
        <v>0</v>
      </c>
      <c r="G620" s="152">
        <v>0</v>
      </c>
      <c r="H620" s="152">
        <v>0</v>
      </c>
      <c r="I620" s="152">
        <v>0</v>
      </c>
      <c r="J620" s="231">
        <v>0</v>
      </c>
      <c r="K620" s="98"/>
    </row>
    <row r="621" spans="1:11" ht="12.75">
      <c r="A621" s="96" t="s">
        <v>894</v>
      </c>
      <c r="B621" s="1242" t="s">
        <v>869</v>
      </c>
      <c r="C621" s="1243"/>
      <c r="D621" s="1243"/>
      <c r="E621" s="1244"/>
      <c r="F621" s="463">
        <f>SUM(F622)</f>
        <v>0</v>
      </c>
      <c r="G621" s="463">
        <f>SUM(G622)</f>
        <v>0</v>
      </c>
      <c r="H621" s="463">
        <v>0</v>
      </c>
      <c r="I621" s="463">
        <f>SUM(I622)</f>
        <v>0</v>
      </c>
      <c r="J621" s="164">
        <v>0</v>
      </c>
      <c r="K621" s="98"/>
    </row>
    <row r="622" spans="1:11" ht="13.5" thickBot="1">
      <c r="A622" s="94" t="s">
        <v>870</v>
      </c>
      <c r="B622" s="1217" t="s">
        <v>280</v>
      </c>
      <c r="C622" s="1218"/>
      <c r="D622" s="1218"/>
      <c r="E622" s="1219"/>
      <c r="F622" s="155">
        <v>0</v>
      </c>
      <c r="G622" s="155">
        <v>0</v>
      </c>
      <c r="H622" s="155">
        <v>0</v>
      </c>
      <c r="I622" s="155">
        <v>0</v>
      </c>
      <c r="J622" s="173">
        <v>0</v>
      </c>
      <c r="K622" s="98"/>
    </row>
    <row r="623" spans="1:11" ht="13.5" thickBot="1">
      <c r="A623" s="453"/>
      <c r="B623" s="1157" t="s">
        <v>469</v>
      </c>
      <c r="C623" s="972"/>
      <c r="D623" s="972"/>
      <c r="E623" s="959"/>
      <c r="F623" s="455">
        <f>F598+F606+F617+F619+F600+F614</f>
        <v>14371</v>
      </c>
      <c r="G623" s="455">
        <f>G598+G606+G617+G619+G600+G614</f>
        <v>15140</v>
      </c>
      <c r="H623" s="455">
        <f>H598+H606+H617+H619+H600+H614</f>
        <v>1922</v>
      </c>
      <c r="I623" s="455">
        <f>I598+I606+I617+I619+I600+I614</f>
        <v>1922</v>
      </c>
      <c r="J623" s="456">
        <f>I623/H623*100</f>
        <v>100</v>
      </c>
      <c r="K623" s="98"/>
    </row>
    <row r="624" spans="1:11" ht="12.75">
      <c r="A624" s="93"/>
      <c r="B624" s="1151"/>
      <c r="C624" s="1026"/>
      <c r="D624" s="1026"/>
      <c r="E624" s="1027"/>
      <c r="F624" s="152"/>
      <c r="G624" s="152"/>
      <c r="H624" s="152"/>
      <c r="I624" s="152"/>
      <c r="J624" s="159"/>
      <c r="K624" s="98"/>
    </row>
    <row r="625" spans="1:11" ht="12.75">
      <c r="A625" s="96" t="s">
        <v>493</v>
      </c>
      <c r="B625" s="1242" t="s">
        <v>843</v>
      </c>
      <c r="C625" s="1243"/>
      <c r="D625" s="1243"/>
      <c r="E625" s="1244"/>
      <c r="F625" s="153">
        <f>SUM(F626:F628)</f>
        <v>0</v>
      </c>
      <c r="G625" s="153">
        <f>SUM(G626:G628)</f>
        <v>0</v>
      </c>
      <c r="H625" s="153">
        <v>0</v>
      </c>
      <c r="I625" s="153">
        <f>SUM(I626:I628)</f>
        <v>0</v>
      </c>
      <c r="J625" s="161">
        <v>0</v>
      </c>
      <c r="K625" s="98"/>
    </row>
    <row r="626" spans="1:11" ht="12.75" customHeight="1">
      <c r="A626" s="96" t="s">
        <v>846</v>
      </c>
      <c r="B626" s="1214" t="s">
        <v>845</v>
      </c>
      <c r="C626" s="1215"/>
      <c r="D626" s="1215"/>
      <c r="E626" s="1216"/>
      <c r="F626" s="154">
        <v>0</v>
      </c>
      <c r="G626" s="154">
        <v>0</v>
      </c>
      <c r="H626" s="154">
        <v>0</v>
      </c>
      <c r="I626" s="154">
        <v>0</v>
      </c>
      <c r="J626" s="162">
        <v>0</v>
      </c>
      <c r="K626" s="98"/>
    </row>
    <row r="627" spans="1:11" ht="12.75">
      <c r="A627" s="93" t="s">
        <v>848</v>
      </c>
      <c r="B627" s="1263" t="s">
        <v>847</v>
      </c>
      <c r="C627" s="1263"/>
      <c r="D627" s="1263"/>
      <c r="E627" s="1263"/>
      <c r="F627" s="146">
        <v>0</v>
      </c>
      <c r="G627" s="146">
        <v>0</v>
      </c>
      <c r="H627" s="146">
        <v>0</v>
      </c>
      <c r="I627" s="146">
        <v>0</v>
      </c>
      <c r="J627" s="163">
        <v>0</v>
      </c>
      <c r="K627" s="98"/>
    </row>
    <row r="628" spans="1:11" ht="12.75">
      <c r="A628" s="94" t="s">
        <v>851</v>
      </c>
      <c r="B628" s="1218" t="s">
        <v>849</v>
      </c>
      <c r="C628" s="1276"/>
      <c r="D628" s="1276"/>
      <c r="E628" s="1276"/>
      <c r="F628" s="155">
        <v>0</v>
      </c>
      <c r="G628" s="155">
        <v>0</v>
      </c>
      <c r="H628" s="155">
        <v>0</v>
      </c>
      <c r="I628" s="155">
        <v>0</v>
      </c>
      <c r="J628" s="173">
        <v>0</v>
      </c>
      <c r="K628" s="98"/>
    </row>
    <row r="629" spans="1:11" ht="12.75">
      <c r="A629" s="94" t="s">
        <v>493</v>
      </c>
      <c r="B629" s="1291" t="s">
        <v>467</v>
      </c>
      <c r="C629" s="1291"/>
      <c r="D629" s="1291"/>
      <c r="E629" s="1291"/>
      <c r="F629" s="156">
        <f>SUM(F630:F630)</f>
        <v>0</v>
      </c>
      <c r="G629" s="156">
        <f>SUM(G630:G630)</f>
        <v>0</v>
      </c>
      <c r="H629" s="156">
        <v>0</v>
      </c>
      <c r="I629" s="156">
        <f>SUM(I630:I630)</f>
        <v>0</v>
      </c>
      <c r="J629" s="161">
        <v>0</v>
      </c>
      <c r="K629" s="98"/>
    </row>
    <row r="630" spans="1:11" ht="12.75">
      <c r="A630" s="93" t="s">
        <v>860</v>
      </c>
      <c r="B630" s="1263" t="s">
        <v>857</v>
      </c>
      <c r="C630" s="1263"/>
      <c r="D630" s="1263"/>
      <c r="E630" s="1263"/>
      <c r="F630" s="170">
        <v>0</v>
      </c>
      <c r="G630" s="170">
        <v>0</v>
      </c>
      <c r="H630" s="170">
        <v>0</v>
      </c>
      <c r="I630" s="170">
        <v>0</v>
      </c>
      <c r="J630" s="173">
        <v>0</v>
      </c>
      <c r="K630" s="98"/>
    </row>
    <row r="631" spans="1:11" ht="12.75">
      <c r="A631" s="104" t="s">
        <v>346</v>
      </c>
      <c r="B631" s="1236" t="s">
        <v>337</v>
      </c>
      <c r="C631" s="1237"/>
      <c r="D631" s="1237"/>
      <c r="E631" s="1238"/>
      <c r="F631" s="149">
        <v>0</v>
      </c>
      <c r="G631" s="149">
        <v>0</v>
      </c>
      <c r="H631" s="149">
        <v>0</v>
      </c>
      <c r="I631" s="149">
        <v>0</v>
      </c>
      <c r="J631" s="161">
        <v>0</v>
      </c>
      <c r="K631" s="98"/>
    </row>
    <row r="632" spans="1:11" ht="13.5" thickBot="1">
      <c r="A632" s="97"/>
      <c r="B632" s="1151" t="s">
        <v>345</v>
      </c>
      <c r="C632" s="1152"/>
      <c r="D632" s="1152"/>
      <c r="E632" s="1153"/>
      <c r="F632" s="150">
        <v>0</v>
      </c>
      <c r="G632" s="150">
        <v>0</v>
      </c>
      <c r="H632" s="150">
        <v>0</v>
      </c>
      <c r="I632" s="150">
        <v>0</v>
      </c>
      <c r="J632" s="457">
        <v>0</v>
      </c>
      <c r="K632" s="98"/>
    </row>
    <row r="633" spans="1:11" ht="13.5" thickBot="1">
      <c r="A633" s="458"/>
      <c r="B633" s="1157" t="s">
        <v>470</v>
      </c>
      <c r="C633" s="972"/>
      <c r="D633" s="972"/>
      <c r="E633" s="959"/>
      <c r="F633" s="460">
        <f>F625+F629+F631</f>
        <v>0</v>
      </c>
      <c r="G633" s="460">
        <v>0</v>
      </c>
      <c r="H633" s="460">
        <v>0</v>
      </c>
      <c r="I633" s="460">
        <f>I625+I629+I631</f>
        <v>0</v>
      </c>
      <c r="J633" s="456">
        <v>0</v>
      </c>
      <c r="K633" s="98"/>
    </row>
    <row r="634" spans="1:11" ht="12.75" customHeight="1">
      <c r="A634" s="449" t="s">
        <v>346</v>
      </c>
      <c r="B634" s="1227" t="s">
        <v>610</v>
      </c>
      <c r="C634" s="1228"/>
      <c r="D634" s="1228"/>
      <c r="E634" s="1229"/>
      <c r="F634" s="1220">
        <v>0</v>
      </c>
      <c r="G634" s="1220">
        <v>0</v>
      </c>
      <c r="H634" s="1220">
        <v>0</v>
      </c>
      <c r="I634" s="1220">
        <v>0</v>
      </c>
      <c r="J634" s="1222">
        <v>0</v>
      </c>
      <c r="K634" s="98"/>
    </row>
    <row r="635" spans="1:11" ht="13.5" thickBot="1">
      <c r="A635" s="462"/>
      <c r="B635" s="1230" t="s">
        <v>859</v>
      </c>
      <c r="C635" s="1231"/>
      <c r="D635" s="1231"/>
      <c r="E635" s="1232"/>
      <c r="F635" s="1281"/>
      <c r="G635" s="1281"/>
      <c r="H635" s="1300"/>
      <c r="I635" s="1281"/>
      <c r="J635" s="1223"/>
      <c r="K635" s="98"/>
    </row>
    <row r="636" spans="1:11" ht="12.75">
      <c r="A636" s="97"/>
      <c r="B636" s="1200"/>
      <c r="C636" s="1279"/>
      <c r="D636" s="1279"/>
      <c r="E636" s="1280"/>
      <c r="F636" s="461"/>
      <c r="G636" s="461"/>
      <c r="H636" s="461"/>
      <c r="I636" s="461"/>
      <c r="J636" s="174"/>
      <c r="K636" s="98"/>
    </row>
    <row r="637" spans="1:11" ht="12.75">
      <c r="A637" s="99" t="s">
        <v>377</v>
      </c>
      <c r="B637" s="1211" t="s">
        <v>471</v>
      </c>
      <c r="C637" s="1212"/>
      <c r="D637" s="1212"/>
      <c r="E637" s="1213"/>
      <c r="F637" s="149">
        <f>SUM(F638:F639)</f>
        <v>0</v>
      </c>
      <c r="G637" s="149">
        <f>SUM(G638:G639)</f>
        <v>0</v>
      </c>
      <c r="H637" s="149">
        <v>0</v>
      </c>
      <c r="I637" s="149">
        <f>SUM(I638:I639)</f>
        <v>0</v>
      </c>
      <c r="J637" s="161">
        <v>0</v>
      </c>
      <c r="K637" s="98"/>
    </row>
    <row r="638" spans="1:11" ht="12.75" customHeight="1">
      <c r="A638" s="93" t="s">
        <v>865</v>
      </c>
      <c r="B638" s="1151" t="s">
        <v>914</v>
      </c>
      <c r="C638" s="1277"/>
      <c r="D638" s="1277"/>
      <c r="E638" s="1278"/>
      <c r="F638" s="171">
        <v>0</v>
      </c>
      <c r="G638" s="171">
        <v>0</v>
      </c>
      <c r="H638" s="171">
        <v>0</v>
      </c>
      <c r="I638" s="171">
        <v>0</v>
      </c>
      <c r="J638" s="163">
        <v>0</v>
      </c>
      <c r="K638" s="98"/>
    </row>
    <row r="639" spans="1:11" ht="12.75">
      <c r="A639" s="93" t="s">
        <v>867</v>
      </c>
      <c r="B639" s="1217" t="s">
        <v>308</v>
      </c>
      <c r="C639" s="1218"/>
      <c r="D639" s="1218"/>
      <c r="E639" s="1219"/>
      <c r="F639" s="171">
        <v>0</v>
      </c>
      <c r="G639" s="171">
        <v>0</v>
      </c>
      <c r="H639" s="171">
        <v>0</v>
      </c>
      <c r="I639" s="171">
        <v>0</v>
      </c>
      <c r="J639" s="162">
        <v>0</v>
      </c>
      <c r="K639" s="98"/>
    </row>
    <row r="640" spans="1:11" ht="12.75">
      <c r="A640" s="96" t="s">
        <v>468</v>
      </c>
      <c r="B640" s="1191" t="s">
        <v>362</v>
      </c>
      <c r="C640" s="952"/>
      <c r="D640" s="952"/>
      <c r="E640" s="953"/>
      <c r="F640" s="185">
        <v>0</v>
      </c>
      <c r="G640" s="185">
        <v>0</v>
      </c>
      <c r="H640" s="185">
        <v>0</v>
      </c>
      <c r="I640" s="185">
        <v>0</v>
      </c>
      <c r="J640" s="162">
        <v>0</v>
      </c>
      <c r="K640" s="98"/>
    </row>
    <row r="641" spans="1:11" ht="12.75" customHeight="1" thickBot="1">
      <c r="A641" s="142"/>
      <c r="B641" s="1262" t="s">
        <v>472</v>
      </c>
      <c r="C641" s="1262"/>
      <c r="D641" s="1262"/>
      <c r="E641" s="1262"/>
      <c r="F641" s="464">
        <f>F623+F633+F634+F637+F640</f>
        <v>14371</v>
      </c>
      <c r="G641" s="464">
        <f>G623+G633+G634+G637+G640</f>
        <v>15140</v>
      </c>
      <c r="H641" s="464">
        <f>H623+H633+H634+H637+H640</f>
        <v>1922</v>
      </c>
      <c r="I641" s="464">
        <f>I623+I633+I634+I637+I640</f>
        <v>1922</v>
      </c>
      <c r="J641" s="211">
        <f>I641/H641*100</f>
        <v>100</v>
      </c>
      <c r="K641" s="98"/>
    </row>
    <row r="642" spans="1:10" ht="12.75" customHeight="1" thickTop="1">
      <c r="A642" s="100"/>
      <c r="B642" s="101"/>
      <c r="C642" s="101"/>
      <c r="D642" s="101"/>
      <c r="E642" s="101"/>
      <c r="F642" s="137"/>
      <c r="G642" s="137"/>
      <c r="H642" s="137"/>
      <c r="I642" s="137"/>
      <c r="J642" s="138"/>
    </row>
    <row r="643" spans="1:10" ht="12.75" customHeight="1">
      <c r="A643" s="100"/>
      <c r="B643" s="101"/>
      <c r="C643" s="101"/>
      <c r="D643" s="101"/>
      <c r="E643" s="101"/>
      <c r="F643" s="137"/>
      <c r="G643" s="137"/>
      <c r="H643" s="137"/>
      <c r="I643" s="137"/>
      <c r="J643" s="138"/>
    </row>
    <row r="644" spans="1:10" ht="12.75" customHeight="1">
      <c r="A644" s="100"/>
      <c r="B644" s="101"/>
      <c r="C644" s="101"/>
      <c r="D644" s="101"/>
      <c r="E644" s="101"/>
      <c r="F644" s="137"/>
      <c r="G644" s="137"/>
      <c r="H644" s="137"/>
      <c r="I644" s="137"/>
      <c r="J644" s="138"/>
    </row>
    <row r="645" spans="1:10" ht="12.75" customHeight="1">
      <c r="A645" s="100"/>
      <c r="B645" s="101"/>
      <c r="C645" s="101"/>
      <c r="D645" s="101"/>
      <c r="E645" s="101"/>
      <c r="F645" s="137"/>
      <c r="G645" s="137"/>
      <c r="H645" s="137"/>
      <c r="I645" s="137"/>
      <c r="J645" s="138"/>
    </row>
    <row r="646" spans="1:10" ht="12.75" customHeight="1">
      <c r="A646" s="100"/>
      <c r="B646" s="101"/>
      <c r="C646" s="101"/>
      <c r="D646" s="101"/>
      <c r="E646" s="101"/>
      <c r="F646" s="137"/>
      <c r="G646" s="137"/>
      <c r="H646" s="137"/>
      <c r="I646" s="137"/>
      <c r="J646" s="138"/>
    </row>
    <row r="647" spans="1:10" ht="12.75" customHeight="1">
      <c r="A647" s="100"/>
      <c r="B647" s="101"/>
      <c r="C647" s="101"/>
      <c r="D647" s="101"/>
      <c r="E647" s="101"/>
      <c r="F647" s="137"/>
      <c r="G647" s="137"/>
      <c r="H647" s="137"/>
      <c r="I647" s="137"/>
      <c r="J647" s="138"/>
    </row>
    <row r="648" spans="1:10" ht="12.75" customHeight="1">
      <c r="A648" s="100"/>
      <c r="B648" s="101"/>
      <c r="C648" s="101"/>
      <c r="D648" s="101"/>
      <c r="E648" s="101"/>
      <c r="F648" s="137"/>
      <c r="G648" s="137"/>
      <c r="H648" s="137"/>
      <c r="I648" s="137"/>
      <c r="J648" s="138"/>
    </row>
    <row r="649" spans="1:10" ht="12.75" customHeight="1">
      <c r="A649" s="100"/>
      <c r="B649" s="101"/>
      <c r="C649" s="101"/>
      <c r="D649" s="101"/>
      <c r="E649" s="101"/>
      <c r="F649" s="1197" t="s">
        <v>485</v>
      </c>
      <c r="G649" s="1282"/>
      <c r="H649" s="1282"/>
      <c r="I649" s="1282"/>
      <c r="J649" s="1282"/>
    </row>
    <row r="650" spans="1:10" ht="12.75" customHeight="1">
      <c r="A650" s="100"/>
      <c r="B650" s="101"/>
      <c r="C650" s="101"/>
      <c r="D650" s="101"/>
      <c r="E650" s="101"/>
      <c r="F650" s="137"/>
      <c r="G650" s="137"/>
      <c r="H650" s="137"/>
      <c r="I650" s="137"/>
      <c r="J650" s="138"/>
    </row>
    <row r="651" spans="1:12" s="98" customFormat="1" ht="16.5" customHeight="1" thickBot="1">
      <c r="A651" s="100"/>
      <c r="B651" s="101"/>
      <c r="C651" s="101"/>
      <c r="D651" s="101"/>
      <c r="E651" s="101"/>
      <c r="F651" s="134"/>
      <c r="G651" s="134"/>
      <c r="H651" s="134"/>
      <c r="I651" s="134"/>
      <c r="J651" s="134" t="s">
        <v>822</v>
      </c>
      <c r="K651" s="134"/>
      <c r="L651" s="134"/>
    </row>
    <row r="652" spans="1:10" ht="13.5" customHeight="1" thickTop="1">
      <c r="A652" s="1198"/>
      <c r="B652" s="1200" t="s">
        <v>309</v>
      </c>
      <c r="C652" s="1201"/>
      <c r="D652" s="1201"/>
      <c r="E652" s="1202"/>
      <c r="F652" s="1206" t="s">
        <v>532</v>
      </c>
      <c r="G652" s="1206" t="s">
        <v>67</v>
      </c>
      <c r="H652" s="1206" t="s">
        <v>22</v>
      </c>
      <c r="I652" s="1206" t="s">
        <v>23</v>
      </c>
      <c r="J652" s="1029" t="s">
        <v>613</v>
      </c>
    </row>
    <row r="653" spans="1:10" ht="24" customHeight="1">
      <c r="A653" s="1271"/>
      <c r="B653" s="1264"/>
      <c r="C653" s="1069"/>
      <c r="D653" s="1069"/>
      <c r="E653" s="1070"/>
      <c r="F653" s="1207"/>
      <c r="G653" s="1031"/>
      <c r="H653" s="1031"/>
      <c r="I653" s="1031"/>
      <c r="J653" s="1030"/>
    </row>
    <row r="654" spans="1:10" ht="12.75">
      <c r="A654" s="91" t="s">
        <v>827</v>
      </c>
      <c r="B654" s="1176" t="s">
        <v>473</v>
      </c>
      <c r="C654" s="1176"/>
      <c r="D654" s="1176"/>
      <c r="E654" s="1176"/>
      <c r="F654" s="167">
        <v>5883</v>
      </c>
      <c r="G654" s="167">
        <v>5586</v>
      </c>
      <c r="H654" s="167">
        <v>931</v>
      </c>
      <c r="I654" s="167">
        <v>931</v>
      </c>
      <c r="J654" s="92">
        <f>I654/H654*100</f>
        <v>100</v>
      </c>
    </row>
    <row r="655" spans="1:10" ht="12.75">
      <c r="A655" s="91" t="s">
        <v>829</v>
      </c>
      <c r="B655" s="1176" t="s">
        <v>474</v>
      </c>
      <c r="C655" s="1176"/>
      <c r="D655" s="1176"/>
      <c r="E655" s="1176"/>
      <c r="F655" s="167">
        <v>1549</v>
      </c>
      <c r="G655" s="167">
        <v>1574</v>
      </c>
      <c r="H655" s="167">
        <v>251</v>
      </c>
      <c r="I655" s="167">
        <v>251</v>
      </c>
      <c r="J655" s="92">
        <f>I655/H655*100</f>
        <v>100</v>
      </c>
    </row>
    <row r="656" spans="1:10" ht="12.75">
      <c r="A656" s="91" t="s">
        <v>837</v>
      </c>
      <c r="B656" s="1176" t="s">
        <v>475</v>
      </c>
      <c r="C656" s="1176"/>
      <c r="D656" s="1176"/>
      <c r="E656" s="1176"/>
      <c r="F656" s="167">
        <v>6939</v>
      </c>
      <c r="G656" s="167">
        <v>7980</v>
      </c>
      <c r="H656" s="167">
        <v>740</v>
      </c>
      <c r="I656" s="167">
        <v>740</v>
      </c>
      <c r="J656" s="92">
        <f>I656/H656*100</f>
        <v>100</v>
      </c>
    </row>
    <row r="657" spans="1:10" ht="12.75">
      <c r="A657" s="91" t="s">
        <v>844</v>
      </c>
      <c r="B657" s="1176" t="s">
        <v>793</v>
      </c>
      <c r="C657" s="1176"/>
      <c r="D657" s="1176"/>
      <c r="E657" s="1176"/>
      <c r="F657" s="168">
        <v>0</v>
      </c>
      <c r="G657" s="168">
        <v>0</v>
      </c>
      <c r="H657" s="168">
        <v>0</v>
      </c>
      <c r="I657" s="168">
        <v>0</v>
      </c>
      <c r="J657" s="92">
        <v>0</v>
      </c>
    </row>
    <row r="658" spans="1:10" ht="13.5" thickBot="1">
      <c r="A658" s="91" t="s">
        <v>846</v>
      </c>
      <c r="B658" s="1176" t="s">
        <v>476</v>
      </c>
      <c r="C658" s="1176"/>
      <c r="D658" s="1176"/>
      <c r="E658" s="1176"/>
      <c r="F658" s="167">
        <v>0</v>
      </c>
      <c r="G658" s="167">
        <v>0</v>
      </c>
      <c r="H658" s="167">
        <v>0</v>
      </c>
      <c r="I658" s="167">
        <v>0</v>
      </c>
      <c r="J658" s="212">
        <v>0</v>
      </c>
    </row>
    <row r="659" spans="1:10" ht="13.5" thickBot="1">
      <c r="A659" s="471"/>
      <c r="B659" s="1181" t="s">
        <v>477</v>
      </c>
      <c r="C659" s="1182"/>
      <c r="D659" s="1182"/>
      <c r="E659" s="1183"/>
      <c r="F659" s="468">
        <f>F654+F655+F656+F657+F658</f>
        <v>14371</v>
      </c>
      <c r="G659" s="468">
        <f>G654+G655+G656+G657+G658</f>
        <v>15140</v>
      </c>
      <c r="H659" s="468">
        <f>H654+H655+H656+H657+H658</f>
        <v>1922</v>
      </c>
      <c r="I659" s="468">
        <f>I654+I655+I656+I657+I658</f>
        <v>1922</v>
      </c>
      <c r="J659" s="456">
        <f>I659/H659*100</f>
        <v>100</v>
      </c>
    </row>
    <row r="660" spans="1:10" ht="12.75">
      <c r="A660" s="91"/>
      <c r="B660" s="1184"/>
      <c r="C660" s="1283"/>
      <c r="D660" s="1283"/>
      <c r="E660" s="1284"/>
      <c r="F660" s="466"/>
      <c r="G660" s="466"/>
      <c r="H660" s="466"/>
      <c r="I660" s="466"/>
      <c r="J660" s="212"/>
    </row>
    <row r="661" spans="1:10" ht="12.75">
      <c r="A661" s="91" t="s">
        <v>851</v>
      </c>
      <c r="B661" s="1151" t="s">
        <v>311</v>
      </c>
      <c r="C661" s="1296"/>
      <c r="D661" s="1296"/>
      <c r="E661" s="1153"/>
      <c r="F661" s="169">
        <v>0</v>
      </c>
      <c r="G661" s="169">
        <v>0</v>
      </c>
      <c r="H661" s="169">
        <v>0</v>
      </c>
      <c r="I661" s="169">
        <v>0</v>
      </c>
      <c r="J661" s="213">
        <v>0</v>
      </c>
    </row>
    <row r="662" spans="1:10" ht="12.75">
      <c r="A662" s="91" t="s">
        <v>856</v>
      </c>
      <c r="B662" s="1151" t="s">
        <v>312</v>
      </c>
      <c r="C662" s="1296"/>
      <c r="D662" s="1296"/>
      <c r="E662" s="1153"/>
      <c r="F662" s="169">
        <v>0</v>
      </c>
      <c r="G662" s="169">
        <v>0</v>
      </c>
      <c r="H662" s="169">
        <v>0</v>
      </c>
      <c r="I662" s="169">
        <v>0</v>
      </c>
      <c r="J662" s="213">
        <v>0</v>
      </c>
    </row>
    <row r="663" spans="1:10" ht="13.5" thickBot="1">
      <c r="A663" s="91" t="s">
        <v>860</v>
      </c>
      <c r="B663" s="1151" t="s">
        <v>313</v>
      </c>
      <c r="C663" s="1296"/>
      <c r="D663" s="1296"/>
      <c r="E663" s="1153"/>
      <c r="F663" s="169">
        <v>0</v>
      </c>
      <c r="G663" s="169">
        <v>0</v>
      </c>
      <c r="H663" s="169">
        <v>0</v>
      </c>
      <c r="I663" s="169">
        <v>0</v>
      </c>
      <c r="J663" s="213">
        <v>0</v>
      </c>
    </row>
    <row r="664" spans="1:10" ht="13.5" thickBot="1">
      <c r="A664" s="471"/>
      <c r="B664" s="1157" t="s">
        <v>478</v>
      </c>
      <c r="C664" s="1298"/>
      <c r="D664" s="1298"/>
      <c r="E664" s="1299"/>
      <c r="F664" s="467">
        <f>SUM(F661:F663)</f>
        <v>0</v>
      </c>
      <c r="G664" s="467">
        <f>SUM(G661:G663)</f>
        <v>0</v>
      </c>
      <c r="H664" s="467">
        <v>0</v>
      </c>
      <c r="I664" s="467">
        <f>SUM(I661:I663)</f>
        <v>0</v>
      </c>
      <c r="J664" s="456">
        <v>0</v>
      </c>
    </row>
    <row r="665" spans="1:10" ht="13.5" thickBot="1">
      <c r="A665" s="91"/>
      <c r="B665" s="1151"/>
      <c r="C665" s="1295"/>
      <c r="D665" s="1295"/>
      <c r="E665" s="1091"/>
      <c r="F665" s="169"/>
      <c r="G665" s="169"/>
      <c r="H665" s="169"/>
      <c r="I665" s="169"/>
      <c r="J665" s="213"/>
    </row>
    <row r="666" spans="1:10" ht="13.5" thickBot="1">
      <c r="A666" s="471" t="s">
        <v>865</v>
      </c>
      <c r="B666" s="1157" t="s">
        <v>479</v>
      </c>
      <c r="C666" s="1298"/>
      <c r="D666" s="1298"/>
      <c r="E666" s="1299"/>
      <c r="F666" s="470">
        <v>0</v>
      </c>
      <c r="G666" s="470">
        <v>0</v>
      </c>
      <c r="H666" s="470">
        <v>0</v>
      </c>
      <c r="I666" s="470">
        <v>0</v>
      </c>
      <c r="J666" s="456">
        <v>0</v>
      </c>
    </row>
    <row r="667" spans="1:10" ht="12.75">
      <c r="A667" s="91"/>
      <c r="B667" s="1151"/>
      <c r="C667" s="1295"/>
      <c r="D667" s="1295"/>
      <c r="E667" s="1091"/>
      <c r="F667" s="169"/>
      <c r="G667" s="169"/>
      <c r="H667" s="169"/>
      <c r="I667" s="169"/>
      <c r="J667" s="213"/>
    </row>
    <row r="668" spans="1:11" ht="12.75">
      <c r="A668" s="91" t="s">
        <v>867</v>
      </c>
      <c r="B668" s="1170" t="s">
        <v>480</v>
      </c>
      <c r="C668" s="1170"/>
      <c r="D668" s="1170"/>
      <c r="E668" s="1170"/>
      <c r="F668" s="465">
        <v>0</v>
      </c>
      <c r="G668" s="465">
        <v>0</v>
      </c>
      <c r="H668" s="465">
        <v>0</v>
      </c>
      <c r="I668" s="465">
        <v>0</v>
      </c>
      <c r="J668" s="469">
        <v>0</v>
      </c>
      <c r="K668" s="98"/>
    </row>
    <row r="669" spans="1:11" ht="12.75">
      <c r="A669" s="91" t="s">
        <v>870</v>
      </c>
      <c r="B669" s="1170" t="s">
        <v>481</v>
      </c>
      <c r="C669" s="1170"/>
      <c r="D669" s="1170"/>
      <c r="E669" s="1170"/>
      <c r="F669" s="465">
        <v>0</v>
      </c>
      <c r="G669" s="465">
        <v>0</v>
      </c>
      <c r="H669" s="465">
        <v>0</v>
      </c>
      <c r="I669" s="465">
        <v>0</v>
      </c>
      <c r="J669" s="469">
        <v>0</v>
      </c>
      <c r="K669" s="98"/>
    </row>
    <row r="670" spans="1:11" ht="12.75">
      <c r="A670" s="91"/>
      <c r="B670" s="1169"/>
      <c r="C670" s="1170"/>
      <c r="D670" s="1170"/>
      <c r="E670" s="1171"/>
      <c r="F670" s="465"/>
      <c r="G670" s="465"/>
      <c r="H670" s="465"/>
      <c r="I670" s="465"/>
      <c r="J670" s="469"/>
      <c r="K670" s="98"/>
    </row>
    <row r="671" spans="1:11" ht="12.75">
      <c r="A671" s="91"/>
      <c r="B671" s="1169" t="s">
        <v>471</v>
      </c>
      <c r="C671" s="1170"/>
      <c r="D671" s="1170"/>
      <c r="E671" s="1171"/>
      <c r="F671" s="465">
        <f>F672+F673</f>
        <v>0</v>
      </c>
      <c r="G671" s="465">
        <f>G672+G673</f>
        <v>0</v>
      </c>
      <c r="H671" s="465">
        <v>0</v>
      </c>
      <c r="I671" s="465">
        <f>I672+I673</f>
        <v>0</v>
      </c>
      <c r="J671" s="169">
        <f>J672+J673</f>
        <v>0</v>
      </c>
      <c r="K671" s="98"/>
    </row>
    <row r="672" spans="1:11" ht="12.75">
      <c r="A672" s="91" t="s">
        <v>856</v>
      </c>
      <c r="B672" s="1151" t="s">
        <v>464</v>
      </c>
      <c r="C672" s="1152"/>
      <c r="D672" s="1152"/>
      <c r="E672" s="1153"/>
      <c r="F672" s="169">
        <v>0</v>
      </c>
      <c r="G672" s="169">
        <v>0</v>
      </c>
      <c r="H672" s="169">
        <v>0</v>
      </c>
      <c r="I672" s="169">
        <v>0</v>
      </c>
      <c r="J672" s="213">
        <v>0</v>
      </c>
      <c r="K672" s="98"/>
    </row>
    <row r="673" spans="1:11" ht="12.75">
      <c r="A673" s="91" t="s">
        <v>860</v>
      </c>
      <c r="B673" s="1151" t="s">
        <v>465</v>
      </c>
      <c r="C673" s="1295"/>
      <c r="D673" s="1295"/>
      <c r="E673" s="1091"/>
      <c r="F673" s="169">
        <v>0</v>
      </c>
      <c r="G673" s="169">
        <v>0</v>
      </c>
      <c r="H673" s="169">
        <v>0</v>
      </c>
      <c r="I673" s="169">
        <v>0</v>
      </c>
      <c r="J673" s="213">
        <v>0</v>
      </c>
      <c r="K673" s="98"/>
    </row>
    <row r="674" spans="1:11" ht="12.75">
      <c r="A674" s="91"/>
      <c r="B674" s="1151"/>
      <c r="C674" s="1026"/>
      <c r="D674" s="1026"/>
      <c r="E674" s="1027"/>
      <c r="F674" s="169"/>
      <c r="G674" s="169"/>
      <c r="H674" s="169"/>
      <c r="I674" s="169"/>
      <c r="J674" s="213"/>
      <c r="K674" s="98"/>
    </row>
    <row r="675" spans="1:11" ht="12.75">
      <c r="A675" s="91" t="s">
        <v>865</v>
      </c>
      <c r="B675" s="1169" t="s">
        <v>482</v>
      </c>
      <c r="C675" s="1170"/>
      <c r="D675" s="1170"/>
      <c r="E675" s="1171"/>
      <c r="F675" s="465">
        <v>0</v>
      </c>
      <c r="G675" s="465">
        <v>0</v>
      </c>
      <c r="H675" s="465">
        <v>0</v>
      </c>
      <c r="I675" s="465">
        <v>0</v>
      </c>
      <c r="J675" s="213">
        <v>0</v>
      </c>
      <c r="K675" s="98"/>
    </row>
    <row r="676" spans="1:11" ht="12.75">
      <c r="A676" s="91"/>
      <c r="B676" s="473"/>
      <c r="C676" s="472"/>
      <c r="D676" s="472"/>
      <c r="E676" s="474"/>
      <c r="F676" s="169"/>
      <c r="G676" s="169"/>
      <c r="H676" s="169"/>
      <c r="I676" s="169"/>
      <c r="J676" s="213"/>
      <c r="K676" s="98"/>
    </row>
    <row r="677" spans="1:10" ht="12.75">
      <c r="A677" s="91"/>
      <c r="B677" s="1163" t="s">
        <v>483</v>
      </c>
      <c r="C677" s="1164"/>
      <c r="D677" s="1164"/>
      <c r="E677" s="1165"/>
      <c r="F677" s="224">
        <f>F659+F664+F666+F668+F669+F671+F675</f>
        <v>14371</v>
      </c>
      <c r="G677" s="224">
        <f>G659+G664+G666+G668+G669+G671+G675</f>
        <v>15140</v>
      </c>
      <c r="H677" s="224">
        <f>H659+H664+H666+H668+H669+H671+H675</f>
        <v>1922</v>
      </c>
      <c r="I677" s="224">
        <f>I659+I664+I666+I668+I669+I671+I675</f>
        <v>1922</v>
      </c>
      <c r="J677" s="174">
        <f>I677/H677*100</f>
        <v>100</v>
      </c>
    </row>
    <row r="678" spans="1:10" ht="13.5" thickBot="1">
      <c r="A678" s="475" t="s">
        <v>856</v>
      </c>
      <c r="B678" s="1166" t="s">
        <v>314</v>
      </c>
      <c r="C678" s="1167"/>
      <c r="D678" s="1167"/>
      <c r="E678" s="1168"/>
      <c r="F678" s="214">
        <v>3</v>
      </c>
      <c r="G678" s="214">
        <v>3</v>
      </c>
      <c r="H678" s="214">
        <v>3</v>
      </c>
      <c r="I678" s="214">
        <v>0</v>
      </c>
      <c r="J678" s="215">
        <f>I678/H678*100</f>
        <v>0</v>
      </c>
    </row>
    <row r="679" ht="13.5" thickTop="1"/>
  </sheetData>
  <sheetProtection/>
  <mergeCells count="575">
    <mergeCell ref="B254:E254"/>
    <mergeCell ref="B255:E255"/>
    <mergeCell ref="B256:E256"/>
    <mergeCell ref="B257:E257"/>
    <mergeCell ref="B375:E375"/>
    <mergeCell ref="B376:E376"/>
    <mergeCell ref="B377:E377"/>
    <mergeCell ref="B378:E378"/>
    <mergeCell ref="H51:H52"/>
    <mergeCell ref="B675:E675"/>
    <mergeCell ref="B674:E674"/>
    <mergeCell ref="B667:E667"/>
    <mergeCell ref="B668:E668"/>
    <mergeCell ref="B669:E669"/>
    <mergeCell ref="B670:E670"/>
    <mergeCell ref="B663:E663"/>
    <mergeCell ref="H240:H241"/>
    <mergeCell ref="H297:H298"/>
    <mergeCell ref="B677:E677"/>
    <mergeCell ref="B678:E678"/>
    <mergeCell ref="F120:J120"/>
    <mergeCell ref="F238:J238"/>
    <mergeCell ref="G354:J354"/>
    <mergeCell ref="F471:J471"/>
    <mergeCell ref="F591:J591"/>
    <mergeCell ref="B671:E671"/>
    <mergeCell ref="B672:E672"/>
    <mergeCell ref="B673:E673"/>
    <mergeCell ref="B664:E664"/>
    <mergeCell ref="B665:E665"/>
    <mergeCell ref="B666:E666"/>
    <mergeCell ref="B659:E659"/>
    <mergeCell ref="B660:E660"/>
    <mergeCell ref="B661:E661"/>
    <mergeCell ref="B662:E662"/>
    <mergeCell ref="B656:E656"/>
    <mergeCell ref="B657:E657"/>
    <mergeCell ref="B658:E658"/>
    <mergeCell ref="B654:E654"/>
    <mergeCell ref="B655:E655"/>
    <mergeCell ref="F649:J649"/>
    <mergeCell ref="A652:A653"/>
    <mergeCell ref="B652:E653"/>
    <mergeCell ref="F652:F653"/>
    <mergeCell ref="G652:G653"/>
    <mergeCell ref="I652:I653"/>
    <mergeCell ref="J652:J653"/>
    <mergeCell ref="H652:H653"/>
    <mergeCell ref="B638:E638"/>
    <mergeCell ref="B639:E639"/>
    <mergeCell ref="B640:E640"/>
    <mergeCell ref="B641:E641"/>
    <mergeCell ref="J634:J635"/>
    <mergeCell ref="B635:E635"/>
    <mergeCell ref="B636:E636"/>
    <mergeCell ref="B637:E637"/>
    <mergeCell ref="B634:E634"/>
    <mergeCell ref="F634:F635"/>
    <mergeCell ref="G634:G635"/>
    <mergeCell ref="I634:I635"/>
    <mergeCell ref="H634:H635"/>
    <mergeCell ref="B630:E630"/>
    <mergeCell ref="B631:E631"/>
    <mergeCell ref="B632:E632"/>
    <mergeCell ref="B633:E633"/>
    <mergeCell ref="B626:E626"/>
    <mergeCell ref="B627:E627"/>
    <mergeCell ref="B628:E628"/>
    <mergeCell ref="B629:E629"/>
    <mergeCell ref="B622:E622"/>
    <mergeCell ref="B623:E623"/>
    <mergeCell ref="B624:E624"/>
    <mergeCell ref="B625:E625"/>
    <mergeCell ref="B618:E618"/>
    <mergeCell ref="B619:E619"/>
    <mergeCell ref="B620:E620"/>
    <mergeCell ref="B621:E621"/>
    <mergeCell ref="B615:E615"/>
    <mergeCell ref="B616:E616"/>
    <mergeCell ref="B617:E617"/>
    <mergeCell ref="B611:E611"/>
    <mergeCell ref="B612:E612"/>
    <mergeCell ref="B613:E613"/>
    <mergeCell ref="B614:E614"/>
    <mergeCell ref="B607:E607"/>
    <mergeCell ref="B608:E608"/>
    <mergeCell ref="B609:E609"/>
    <mergeCell ref="B610:E610"/>
    <mergeCell ref="B603:E603"/>
    <mergeCell ref="B604:E604"/>
    <mergeCell ref="B605:E605"/>
    <mergeCell ref="B606:E606"/>
    <mergeCell ref="B599:E599"/>
    <mergeCell ref="B600:E600"/>
    <mergeCell ref="B601:E601"/>
    <mergeCell ref="B602:E602"/>
    <mergeCell ref="B595:E595"/>
    <mergeCell ref="B596:E596"/>
    <mergeCell ref="B597:E597"/>
    <mergeCell ref="B598:E598"/>
    <mergeCell ref="F593:F594"/>
    <mergeCell ref="G593:G594"/>
    <mergeCell ref="I593:I594"/>
    <mergeCell ref="J593:J594"/>
    <mergeCell ref="H593:H594"/>
    <mergeCell ref="B557:E557"/>
    <mergeCell ref="B559:E559"/>
    <mergeCell ref="B560:E560"/>
    <mergeCell ref="A593:A594"/>
    <mergeCell ref="B593:E594"/>
    <mergeCell ref="B553:E553"/>
    <mergeCell ref="B554:E554"/>
    <mergeCell ref="B555:E555"/>
    <mergeCell ref="B556:E556"/>
    <mergeCell ref="B549:E549"/>
    <mergeCell ref="B550:E550"/>
    <mergeCell ref="B551:E551"/>
    <mergeCell ref="B552:E552"/>
    <mergeCell ref="B545:E545"/>
    <mergeCell ref="B546:E546"/>
    <mergeCell ref="B547:E547"/>
    <mergeCell ref="B548:E548"/>
    <mergeCell ref="B541:E541"/>
    <mergeCell ref="B542:E542"/>
    <mergeCell ref="B543:E543"/>
    <mergeCell ref="B544:E544"/>
    <mergeCell ref="B538:E538"/>
    <mergeCell ref="B539:E539"/>
    <mergeCell ref="B540:E540"/>
    <mergeCell ref="B536:E536"/>
    <mergeCell ref="B537:E537"/>
    <mergeCell ref="F531:J531"/>
    <mergeCell ref="A534:A535"/>
    <mergeCell ref="B534:E535"/>
    <mergeCell ref="F534:F535"/>
    <mergeCell ref="G534:G535"/>
    <mergeCell ref="I534:I535"/>
    <mergeCell ref="J534:J535"/>
    <mergeCell ref="H534:H535"/>
    <mergeCell ref="B520:E520"/>
    <mergeCell ref="B521:E521"/>
    <mergeCell ref="B522:E522"/>
    <mergeCell ref="B523:E523"/>
    <mergeCell ref="J516:J517"/>
    <mergeCell ref="B517:E517"/>
    <mergeCell ref="B518:E518"/>
    <mergeCell ref="B519:E519"/>
    <mergeCell ref="B516:E516"/>
    <mergeCell ref="F516:F517"/>
    <mergeCell ref="G516:G517"/>
    <mergeCell ref="I516:I517"/>
    <mergeCell ref="H516:H517"/>
    <mergeCell ref="B512:E512"/>
    <mergeCell ref="B513:E513"/>
    <mergeCell ref="B514:E514"/>
    <mergeCell ref="B515:E515"/>
    <mergeCell ref="B508:E508"/>
    <mergeCell ref="B509:E509"/>
    <mergeCell ref="B510:E510"/>
    <mergeCell ref="B511:E511"/>
    <mergeCell ref="B504:E504"/>
    <mergeCell ref="B505:E505"/>
    <mergeCell ref="B506:E506"/>
    <mergeCell ref="B507:E507"/>
    <mergeCell ref="B500:E500"/>
    <mergeCell ref="B501:E501"/>
    <mergeCell ref="B502:E502"/>
    <mergeCell ref="B503:E503"/>
    <mergeCell ref="B495:E495"/>
    <mergeCell ref="B498:E498"/>
    <mergeCell ref="B499:E499"/>
    <mergeCell ref="B496:E496"/>
    <mergeCell ref="B497:E497"/>
    <mergeCell ref="B491:E491"/>
    <mergeCell ref="B492:E492"/>
    <mergeCell ref="B493:E493"/>
    <mergeCell ref="B494:E494"/>
    <mergeCell ref="B487:E487"/>
    <mergeCell ref="B488:E488"/>
    <mergeCell ref="B489:E489"/>
    <mergeCell ref="B490:E490"/>
    <mergeCell ref="B483:E483"/>
    <mergeCell ref="B484:E484"/>
    <mergeCell ref="B485:E485"/>
    <mergeCell ref="B486:E486"/>
    <mergeCell ref="B479:E479"/>
    <mergeCell ref="B480:E480"/>
    <mergeCell ref="B481:E481"/>
    <mergeCell ref="B482:E482"/>
    <mergeCell ref="B475:E475"/>
    <mergeCell ref="B476:E476"/>
    <mergeCell ref="B477:E477"/>
    <mergeCell ref="B478:E478"/>
    <mergeCell ref="F473:F474"/>
    <mergeCell ref="G473:G474"/>
    <mergeCell ref="I473:I474"/>
    <mergeCell ref="J473:J474"/>
    <mergeCell ref="H473:H474"/>
    <mergeCell ref="B437:E437"/>
    <mergeCell ref="B439:E439"/>
    <mergeCell ref="B440:E440"/>
    <mergeCell ref="A473:A474"/>
    <mergeCell ref="B473:E474"/>
    <mergeCell ref="B433:E433"/>
    <mergeCell ref="B434:E434"/>
    <mergeCell ref="B435:E435"/>
    <mergeCell ref="B436:E436"/>
    <mergeCell ref="B429:E429"/>
    <mergeCell ref="B430:E430"/>
    <mergeCell ref="B431:E431"/>
    <mergeCell ref="B432:E432"/>
    <mergeCell ref="B425:E425"/>
    <mergeCell ref="B426:E426"/>
    <mergeCell ref="B427:E427"/>
    <mergeCell ref="B428:E428"/>
    <mergeCell ref="B421:E421"/>
    <mergeCell ref="B422:E422"/>
    <mergeCell ref="B423:E423"/>
    <mergeCell ref="B424:E424"/>
    <mergeCell ref="B418:E418"/>
    <mergeCell ref="B419:E419"/>
    <mergeCell ref="B420:E420"/>
    <mergeCell ref="B416:E416"/>
    <mergeCell ref="B417:E417"/>
    <mergeCell ref="F411:J411"/>
    <mergeCell ref="A414:A415"/>
    <mergeCell ref="B414:E415"/>
    <mergeCell ref="F414:F415"/>
    <mergeCell ref="G414:G415"/>
    <mergeCell ref="I414:I415"/>
    <mergeCell ref="J414:J415"/>
    <mergeCell ref="H414:H415"/>
    <mergeCell ref="B404:E404"/>
    <mergeCell ref="B405:E405"/>
    <mergeCell ref="B406:E406"/>
    <mergeCell ref="B407:E407"/>
    <mergeCell ref="J400:J401"/>
    <mergeCell ref="B401:E401"/>
    <mergeCell ref="B402:E402"/>
    <mergeCell ref="B403:E403"/>
    <mergeCell ref="B400:E400"/>
    <mergeCell ref="F400:F401"/>
    <mergeCell ref="G400:G401"/>
    <mergeCell ref="I400:I401"/>
    <mergeCell ref="H400:H401"/>
    <mergeCell ref="B396:E396"/>
    <mergeCell ref="B397:E397"/>
    <mergeCell ref="B398:E398"/>
    <mergeCell ref="B399:E399"/>
    <mergeCell ref="B392:E392"/>
    <mergeCell ref="B393:E393"/>
    <mergeCell ref="B394:E394"/>
    <mergeCell ref="B395:E395"/>
    <mergeCell ref="B388:E388"/>
    <mergeCell ref="B389:E389"/>
    <mergeCell ref="B390:E390"/>
    <mergeCell ref="B391:E391"/>
    <mergeCell ref="B384:E384"/>
    <mergeCell ref="B385:E385"/>
    <mergeCell ref="B386:E386"/>
    <mergeCell ref="B387:E387"/>
    <mergeCell ref="B382:E382"/>
    <mergeCell ref="B383:E383"/>
    <mergeCell ref="B381:E381"/>
    <mergeCell ref="B370:E370"/>
    <mergeCell ref="B371:E371"/>
    <mergeCell ref="B372:E372"/>
    <mergeCell ref="B373:E373"/>
    <mergeCell ref="B379:E379"/>
    <mergeCell ref="B380:E380"/>
    <mergeCell ref="B374:E374"/>
    <mergeCell ref="B366:E366"/>
    <mergeCell ref="B367:E367"/>
    <mergeCell ref="B368:E368"/>
    <mergeCell ref="B369:E369"/>
    <mergeCell ref="B362:E362"/>
    <mergeCell ref="B363:E363"/>
    <mergeCell ref="B364:E364"/>
    <mergeCell ref="B365:E365"/>
    <mergeCell ref="B358:E358"/>
    <mergeCell ref="B359:E359"/>
    <mergeCell ref="B360:E360"/>
    <mergeCell ref="B361:E361"/>
    <mergeCell ref="F356:F357"/>
    <mergeCell ref="G356:G357"/>
    <mergeCell ref="I356:I357"/>
    <mergeCell ref="J356:J357"/>
    <mergeCell ref="H356:H357"/>
    <mergeCell ref="B320:E320"/>
    <mergeCell ref="B322:E322"/>
    <mergeCell ref="B323:E323"/>
    <mergeCell ref="A356:A357"/>
    <mergeCell ref="B356:E357"/>
    <mergeCell ref="B316:E316"/>
    <mergeCell ref="B317:E317"/>
    <mergeCell ref="B318:E318"/>
    <mergeCell ref="B319:E319"/>
    <mergeCell ref="B312:E312"/>
    <mergeCell ref="B313:E313"/>
    <mergeCell ref="B314:E314"/>
    <mergeCell ref="B315:E315"/>
    <mergeCell ref="B308:E308"/>
    <mergeCell ref="B309:E309"/>
    <mergeCell ref="B310:E310"/>
    <mergeCell ref="B311:E311"/>
    <mergeCell ref="B304:E304"/>
    <mergeCell ref="B305:E305"/>
    <mergeCell ref="B306:E306"/>
    <mergeCell ref="B307:E307"/>
    <mergeCell ref="B301:E301"/>
    <mergeCell ref="B302:E302"/>
    <mergeCell ref="B303:E303"/>
    <mergeCell ref="B299:E299"/>
    <mergeCell ref="B300:E300"/>
    <mergeCell ref="F294:J294"/>
    <mergeCell ref="A297:A298"/>
    <mergeCell ref="B297:E298"/>
    <mergeCell ref="F297:F298"/>
    <mergeCell ref="G297:G298"/>
    <mergeCell ref="I297:I298"/>
    <mergeCell ref="J297:J298"/>
    <mergeCell ref="B288:E288"/>
    <mergeCell ref="B289:E289"/>
    <mergeCell ref="B290:E290"/>
    <mergeCell ref="B291:E291"/>
    <mergeCell ref="J284:J285"/>
    <mergeCell ref="B285:E285"/>
    <mergeCell ref="B286:E286"/>
    <mergeCell ref="B287:E287"/>
    <mergeCell ref="B284:E284"/>
    <mergeCell ref="F284:F285"/>
    <mergeCell ref="G284:G285"/>
    <mergeCell ref="I284:I285"/>
    <mergeCell ref="H284:H285"/>
    <mergeCell ref="B280:E280"/>
    <mergeCell ref="B281:E281"/>
    <mergeCell ref="B282:E282"/>
    <mergeCell ref="B283:E283"/>
    <mergeCell ref="B276:E276"/>
    <mergeCell ref="B277:E277"/>
    <mergeCell ref="B278:E278"/>
    <mergeCell ref="B279:E279"/>
    <mergeCell ref="B272:E272"/>
    <mergeCell ref="B273:E273"/>
    <mergeCell ref="B274:E274"/>
    <mergeCell ref="B275:E275"/>
    <mergeCell ref="B268:E268"/>
    <mergeCell ref="B269:E269"/>
    <mergeCell ref="B270:E270"/>
    <mergeCell ref="B271:E271"/>
    <mergeCell ref="B266:E266"/>
    <mergeCell ref="B267:E267"/>
    <mergeCell ref="B258:E258"/>
    <mergeCell ref="B259:E259"/>
    <mergeCell ref="B260:E260"/>
    <mergeCell ref="B261:E261"/>
    <mergeCell ref="B264:E264"/>
    <mergeCell ref="B265:E265"/>
    <mergeCell ref="B262:E262"/>
    <mergeCell ref="B263:E263"/>
    <mergeCell ref="B250:E250"/>
    <mergeCell ref="B251:E251"/>
    <mergeCell ref="B252:E252"/>
    <mergeCell ref="B253:E253"/>
    <mergeCell ref="B246:E246"/>
    <mergeCell ref="B247:E247"/>
    <mergeCell ref="B248:E248"/>
    <mergeCell ref="B249:E249"/>
    <mergeCell ref="B242:E242"/>
    <mergeCell ref="B243:E243"/>
    <mergeCell ref="B244:E244"/>
    <mergeCell ref="B245:E245"/>
    <mergeCell ref="F240:F241"/>
    <mergeCell ref="G240:G241"/>
    <mergeCell ref="I240:I241"/>
    <mergeCell ref="J240:J241"/>
    <mergeCell ref="B206:E206"/>
    <mergeCell ref="B208:E208"/>
    <mergeCell ref="B209:E209"/>
    <mergeCell ref="A240:A241"/>
    <mergeCell ref="B240:E241"/>
    <mergeCell ref="B202:E202"/>
    <mergeCell ref="B203:E203"/>
    <mergeCell ref="B204:E204"/>
    <mergeCell ref="B205:E205"/>
    <mergeCell ref="B198:E198"/>
    <mergeCell ref="B199:E199"/>
    <mergeCell ref="B200:E200"/>
    <mergeCell ref="B201:E201"/>
    <mergeCell ref="B194:E194"/>
    <mergeCell ref="B195:E195"/>
    <mergeCell ref="B196:E196"/>
    <mergeCell ref="B197:E197"/>
    <mergeCell ref="B190:E190"/>
    <mergeCell ref="B191:E191"/>
    <mergeCell ref="B192:E192"/>
    <mergeCell ref="B193:E193"/>
    <mergeCell ref="B187:E187"/>
    <mergeCell ref="B188:E188"/>
    <mergeCell ref="B189:E189"/>
    <mergeCell ref="B185:E185"/>
    <mergeCell ref="B186:E186"/>
    <mergeCell ref="F180:J180"/>
    <mergeCell ref="A183:A184"/>
    <mergeCell ref="B183:E184"/>
    <mergeCell ref="F183:F184"/>
    <mergeCell ref="G183:G184"/>
    <mergeCell ref="I183:I184"/>
    <mergeCell ref="J183:J184"/>
    <mergeCell ref="H183:H184"/>
    <mergeCell ref="B170:E170"/>
    <mergeCell ref="B171:E171"/>
    <mergeCell ref="B172:E172"/>
    <mergeCell ref="B173:E173"/>
    <mergeCell ref="B168:E168"/>
    <mergeCell ref="B169:E169"/>
    <mergeCell ref="B166:E166"/>
    <mergeCell ref="F166:F167"/>
    <mergeCell ref="B164:E164"/>
    <mergeCell ref="B165:E165"/>
    <mergeCell ref="J166:J167"/>
    <mergeCell ref="B167:E167"/>
    <mergeCell ref="G166:G167"/>
    <mergeCell ref="I166:I167"/>
    <mergeCell ref="H166:H167"/>
    <mergeCell ref="B160:E160"/>
    <mergeCell ref="B161:E161"/>
    <mergeCell ref="B162:E162"/>
    <mergeCell ref="B163:E163"/>
    <mergeCell ref="B156:E156"/>
    <mergeCell ref="B157:E157"/>
    <mergeCell ref="B158:E158"/>
    <mergeCell ref="B159:E159"/>
    <mergeCell ref="B152:E152"/>
    <mergeCell ref="B153:E153"/>
    <mergeCell ref="B154:E154"/>
    <mergeCell ref="B155:E155"/>
    <mergeCell ref="B149:E149"/>
    <mergeCell ref="B146:E146"/>
    <mergeCell ref="B150:E150"/>
    <mergeCell ref="B151:E151"/>
    <mergeCell ref="B147:E147"/>
    <mergeCell ref="B143:E143"/>
    <mergeCell ref="B144:E144"/>
    <mergeCell ref="B145:E145"/>
    <mergeCell ref="B148:E148"/>
    <mergeCell ref="B139:E139"/>
    <mergeCell ref="B140:E140"/>
    <mergeCell ref="B141:E141"/>
    <mergeCell ref="B142:E142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27:E127"/>
    <mergeCell ref="B128:E128"/>
    <mergeCell ref="B129:E129"/>
    <mergeCell ref="B130:E130"/>
    <mergeCell ref="G122:G123"/>
    <mergeCell ref="B124:E124"/>
    <mergeCell ref="B125:E125"/>
    <mergeCell ref="B126:E126"/>
    <mergeCell ref="B71:E71"/>
    <mergeCell ref="B69:E69"/>
    <mergeCell ref="B73:E73"/>
    <mergeCell ref="B70:E70"/>
    <mergeCell ref="B92:E92"/>
    <mergeCell ref="F122:F123"/>
    <mergeCell ref="B83:E83"/>
    <mergeCell ref="B85:E85"/>
    <mergeCell ref="B84:E84"/>
    <mergeCell ref="B96:E96"/>
    <mergeCell ref="A122:A123"/>
    <mergeCell ref="B122:E123"/>
    <mergeCell ref="B76:E76"/>
    <mergeCell ref="B80:E80"/>
    <mergeCell ref="B79:E79"/>
    <mergeCell ref="B87:E87"/>
    <mergeCell ref="B97:E97"/>
    <mergeCell ref="B95:E95"/>
    <mergeCell ref="B93:E93"/>
    <mergeCell ref="B82:E82"/>
    <mergeCell ref="I122:I123"/>
    <mergeCell ref="J122:J123"/>
    <mergeCell ref="B56:E56"/>
    <mergeCell ref="B90:E90"/>
    <mergeCell ref="B77:E77"/>
    <mergeCell ref="B89:E89"/>
    <mergeCell ref="B91:E91"/>
    <mergeCell ref="B88:E88"/>
    <mergeCell ref="B81:E81"/>
    <mergeCell ref="B86:E86"/>
    <mergeCell ref="A6:A7"/>
    <mergeCell ref="B46:E46"/>
    <mergeCell ref="B12:E12"/>
    <mergeCell ref="B18:E18"/>
    <mergeCell ref="B19:E19"/>
    <mergeCell ref="B20:E20"/>
    <mergeCell ref="B21:E21"/>
    <mergeCell ref="B22:E22"/>
    <mergeCell ref="B26:E26"/>
    <mergeCell ref="B9:E9"/>
    <mergeCell ref="F5:J5"/>
    <mergeCell ref="G6:G7"/>
    <mergeCell ref="I6:I7"/>
    <mergeCell ref="A2:J2"/>
    <mergeCell ref="A4:J4"/>
    <mergeCell ref="A3:J3"/>
    <mergeCell ref="F6:F7"/>
    <mergeCell ref="J6:J7"/>
    <mergeCell ref="H6:H7"/>
    <mergeCell ref="B6:E7"/>
    <mergeCell ref="B14:E14"/>
    <mergeCell ref="B13:E13"/>
    <mergeCell ref="B78:E78"/>
    <mergeCell ref="B74:E74"/>
    <mergeCell ref="B72:E72"/>
    <mergeCell ref="B37:E37"/>
    <mergeCell ref="B40:E40"/>
    <mergeCell ref="B41:E41"/>
    <mergeCell ref="B49:E49"/>
    <mergeCell ref="B75:E75"/>
    <mergeCell ref="I51:I52"/>
    <mergeCell ref="G51:G52"/>
    <mergeCell ref="J66:J67"/>
    <mergeCell ref="J51:J52"/>
    <mergeCell ref="G66:G67"/>
    <mergeCell ref="I66:I67"/>
    <mergeCell ref="F63:J63"/>
    <mergeCell ref="F66:F67"/>
    <mergeCell ref="F51:F52"/>
    <mergeCell ref="H66:H67"/>
    <mergeCell ref="A66:A67"/>
    <mergeCell ref="B17:E17"/>
    <mergeCell ref="B25:E25"/>
    <mergeCell ref="B34:E34"/>
    <mergeCell ref="B35:E35"/>
    <mergeCell ref="B24:E24"/>
    <mergeCell ref="B44:E44"/>
    <mergeCell ref="B42:E42"/>
    <mergeCell ref="B43:E43"/>
    <mergeCell ref="B45:E45"/>
    <mergeCell ref="B39:E39"/>
    <mergeCell ref="B28:E28"/>
    <mergeCell ref="B29:E29"/>
    <mergeCell ref="B36:E36"/>
    <mergeCell ref="B31:E31"/>
    <mergeCell ref="B32:E32"/>
    <mergeCell ref="B30:E30"/>
    <mergeCell ref="B33:E33"/>
    <mergeCell ref="B38:E38"/>
    <mergeCell ref="B15:E15"/>
    <mergeCell ref="B27:E27"/>
    <mergeCell ref="B66:E67"/>
    <mergeCell ref="B8:E8"/>
    <mergeCell ref="B10:E10"/>
    <mergeCell ref="B11:E11"/>
    <mergeCell ref="B47:E47"/>
    <mergeCell ref="B23:E23"/>
    <mergeCell ref="B51:E51"/>
    <mergeCell ref="B16:E16"/>
    <mergeCell ref="H122:H123"/>
    <mergeCell ref="B57:E57"/>
    <mergeCell ref="B58:E58"/>
    <mergeCell ref="B48:E48"/>
    <mergeCell ref="B50:E50"/>
    <mergeCell ref="B54:E54"/>
    <mergeCell ref="B55:E55"/>
    <mergeCell ref="B53:E53"/>
    <mergeCell ref="B52:E52"/>
    <mergeCell ref="B68:E68"/>
  </mergeCells>
  <printOptions/>
  <pageMargins left="0.75" right="0.75" top="1" bottom="1" header="0.5" footer="0.5"/>
  <pageSetup firstPageNumber="26" useFirstPageNumber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508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4.125" style="280" customWidth="1"/>
    <col min="2" max="4" width="6.75390625" style="280" customWidth="1"/>
    <col min="5" max="5" width="15.625" style="280" customWidth="1"/>
    <col min="6" max="9" width="11.75390625" style="280" customWidth="1"/>
    <col min="10" max="10" width="9.375" style="339" customWidth="1"/>
    <col min="11" max="16384" width="9.125" style="280" customWidth="1"/>
  </cols>
  <sheetData>
    <row r="1" spans="1:11" ht="15">
      <c r="A1" s="278"/>
      <c r="B1" s="278"/>
      <c r="C1" s="278"/>
      <c r="D1" s="278"/>
      <c r="E1" s="278"/>
      <c r="F1" s="278"/>
      <c r="G1" s="1334" t="s">
        <v>85</v>
      </c>
      <c r="H1" s="1334"/>
      <c r="I1" s="1334"/>
      <c r="J1" s="1334"/>
      <c r="K1" s="279"/>
    </row>
    <row r="2" spans="1:10" ht="12.75">
      <c r="A2" s="281"/>
      <c r="B2" s="281"/>
      <c r="C2" s="281"/>
      <c r="D2" s="281"/>
      <c r="E2" s="281"/>
      <c r="F2" s="281"/>
      <c r="G2" s="281"/>
      <c r="H2" s="281"/>
      <c r="I2" s="281"/>
      <c r="J2" s="282"/>
    </row>
    <row r="3" spans="1:10" ht="12" customHeight="1">
      <c r="A3" s="1105" t="s">
        <v>205</v>
      </c>
      <c r="B3" s="1105"/>
      <c r="C3" s="1105"/>
      <c r="D3" s="1105"/>
      <c r="E3" s="1105"/>
      <c r="F3" s="1105"/>
      <c r="G3" s="1105"/>
      <c r="H3" s="1105"/>
      <c r="I3" s="1105"/>
      <c r="J3" s="1105"/>
    </row>
    <row r="4" spans="1:10" ht="28.5" customHeight="1">
      <c r="A4" s="1336" t="s">
        <v>192</v>
      </c>
      <c r="B4" s="1336"/>
      <c r="C4" s="1336"/>
      <c r="D4" s="1336"/>
      <c r="E4" s="1336"/>
      <c r="F4" s="1336"/>
      <c r="G4" s="1336"/>
      <c r="H4" s="1336"/>
      <c r="I4" s="1336"/>
      <c r="J4" s="1336"/>
    </row>
    <row r="5" spans="1:10" ht="12.75">
      <c r="A5" s="278"/>
      <c r="B5" s="278"/>
      <c r="C5" s="278"/>
      <c r="D5" s="278"/>
      <c r="E5" s="278"/>
      <c r="F5" s="278"/>
      <c r="G5" s="278"/>
      <c r="H5" s="278"/>
      <c r="I5" s="278"/>
      <c r="J5" s="283"/>
    </row>
    <row r="6" spans="1:10" ht="13.5" thickBot="1">
      <c r="A6" s="278"/>
      <c r="B6" s="278"/>
      <c r="C6" s="278"/>
      <c r="D6" s="278"/>
      <c r="E6" s="278"/>
      <c r="F6" s="278"/>
      <c r="G6" s="1335" t="s">
        <v>822</v>
      </c>
      <c r="H6" s="1335"/>
      <c r="I6" s="1335"/>
      <c r="J6" s="1335"/>
    </row>
    <row r="7" spans="1:10" ht="14.25" customHeight="1" thickTop="1">
      <c r="A7" s="1337" t="s">
        <v>823</v>
      </c>
      <c r="B7" s="1321" t="s">
        <v>617</v>
      </c>
      <c r="C7" s="1322"/>
      <c r="D7" s="1322"/>
      <c r="E7" s="1323"/>
      <c r="F7" s="1331" t="s">
        <v>99</v>
      </c>
      <c r="G7" s="1332" t="s">
        <v>191</v>
      </c>
      <c r="H7" s="1332" t="s">
        <v>22</v>
      </c>
      <c r="I7" s="1331" t="s">
        <v>23</v>
      </c>
      <c r="J7" s="1029" t="s">
        <v>533</v>
      </c>
    </row>
    <row r="8" spans="1:10" ht="21" customHeight="1">
      <c r="A8" s="1338"/>
      <c r="B8" s="1324"/>
      <c r="C8" s="1325"/>
      <c r="D8" s="1325"/>
      <c r="E8" s="1326"/>
      <c r="F8" s="1031"/>
      <c r="G8" s="1333"/>
      <c r="H8" s="1333"/>
      <c r="I8" s="1031"/>
      <c r="J8" s="1030"/>
    </row>
    <row r="9" spans="1:10" ht="12.75" customHeight="1" thickBot="1">
      <c r="A9" s="1339"/>
      <c r="B9" s="1330" t="s">
        <v>827</v>
      </c>
      <c r="C9" s="1330"/>
      <c r="D9" s="1330"/>
      <c r="E9" s="1330"/>
      <c r="F9" s="479" t="s">
        <v>829</v>
      </c>
      <c r="G9" s="479" t="s">
        <v>837</v>
      </c>
      <c r="H9" s="570"/>
      <c r="I9" s="186"/>
      <c r="J9" s="177" t="s">
        <v>844</v>
      </c>
    </row>
    <row r="10" spans="1:10" ht="12.75">
      <c r="A10" s="102" t="s">
        <v>827</v>
      </c>
      <c r="B10" s="1327" t="s">
        <v>915</v>
      </c>
      <c r="C10" s="1328"/>
      <c r="D10" s="1328"/>
      <c r="E10" s="1329"/>
      <c r="F10" s="571"/>
      <c r="G10" s="571"/>
      <c r="H10" s="571"/>
      <c r="I10" s="571"/>
      <c r="J10" s="178"/>
    </row>
    <row r="11" spans="1:10" ht="12.75">
      <c r="A11" s="102"/>
      <c r="B11" s="1312" t="s">
        <v>907</v>
      </c>
      <c r="C11" s="1313"/>
      <c r="D11" s="1313"/>
      <c r="E11" s="1314"/>
      <c r="F11" s="284">
        <f>SUM(F12:F13)</f>
        <v>3517</v>
      </c>
      <c r="G11" s="284">
        <f>SUM(G12:G13)</f>
        <v>3000</v>
      </c>
      <c r="H11" s="284">
        <f>SUM(H12:H13)</f>
        <v>3632</v>
      </c>
      <c r="I11" s="284">
        <f>SUM(I12:I13)</f>
        <v>3632</v>
      </c>
      <c r="J11" s="285">
        <f>I11/H11*100</f>
        <v>100</v>
      </c>
    </row>
    <row r="12" spans="1:10" ht="12.75">
      <c r="A12" s="102"/>
      <c r="B12" s="1305" t="s">
        <v>322</v>
      </c>
      <c r="C12" s="1306"/>
      <c r="D12" s="1306"/>
      <c r="E12" s="1307"/>
      <c r="F12" s="175">
        <v>0</v>
      </c>
      <c r="G12" s="175">
        <v>0</v>
      </c>
      <c r="H12" s="175">
        <v>4</v>
      </c>
      <c r="I12" s="175">
        <v>4</v>
      </c>
      <c r="J12" s="286">
        <v>0</v>
      </c>
    </row>
    <row r="13" spans="1:10" ht="12.75">
      <c r="A13" s="102"/>
      <c r="B13" s="1305" t="s">
        <v>323</v>
      </c>
      <c r="C13" s="1306"/>
      <c r="D13" s="1306"/>
      <c r="E13" s="1307"/>
      <c r="F13" s="176">
        <v>3517</v>
      </c>
      <c r="G13" s="176">
        <v>3000</v>
      </c>
      <c r="H13" s="176">
        <v>3628</v>
      </c>
      <c r="I13" s="176">
        <v>3628</v>
      </c>
      <c r="J13" s="286">
        <f>I14/H13*100</f>
        <v>100.11025358324146</v>
      </c>
    </row>
    <row r="14" spans="1:10" ht="12.75">
      <c r="A14" s="102"/>
      <c r="B14" s="1312" t="s">
        <v>908</v>
      </c>
      <c r="C14" s="1313"/>
      <c r="D14" s="1313"/>
      <c r="E14" s="1314"/>
      <c r="F14" s="284">
        <f>SUM(F15:F21)</f>
        <v>3517</v>
      </c>
      <c r="G14" s="284">
        <f>SUM(G15:G21)</f>
        <v>3000</v>
      </c>
      <c r="H14" s="284">
        <f>SUM(H15:H21)</f>
        <v>3632</v>
      </c>
      <c r="I14" s="284">
        <f>SUM(I15:I21)</f>
        <v>3632</v>
      </c>
      <c r="J14" s="285">
        <f>I14/H14*100</f>
        <v>100</v>
      </c>
    </row>
    <row r="15" spans="1:10" ht="12.75">
      <c r="A15" s="102"/>
      <c r="B15" s="1305" t="s">
        <v>310</v>
      </c>
      <c r="C15" s="1306"/>
      <c r="D15" s="1306"/>
      <c r="E15" s="1307"/>
      <c r="F15" s="480">
        <v>2716</v>
      </c>
      <c r="G15" s="176">
        <v>2362</v>
      </c>
      <c r="H15" s="176">
        <v>2817</v>
      </c>
      <c r="I15" s="480">
        <v>2817</v>
      </c>
      <c r="J15" s="286">
        <f>I15/H15*100</f>
        <v>100</v>
      </c>
    </row>
    <row r="16" spans="1:10" ht="12.75">
      <c r="A16" s="102"/>
      <c r="B16" s="1305" t="s">
        <v>315</v>
      </c>
      <c r="C16" s="1306"/>
      <c r="D16" s="1306"/>
      <c r="E16" s="1307"/>
      <c r="F16" s="176">
        <v>731</v>
      </c>
      <c r="G16" s="176">
        <v>638</v>
      </c>
      <c r="H16" s="176">
        <v>761</v>
      </c>
      <c r="I16" s="176">
        <v>761</v>
      </c>
      <c r="J16" s="286">
        <f>I16/H16*100</f>
        <v>100</v>
      </c>
    </row>
    <row r="17" spans="1:10" ht="12.75">
      <c r="A17" s="102"/>
      <c r="B17" s="1305" t="s">
        <v>316</v>
      </c>
      <c r="C17" s="1306"/>
      <c r="D17" s="1306"/>
      <c r="E17" s="1307"/>
      <c r="F17" s="176">
        <v>70</v>
      </c>
      <c r="G17" s="175">
        <v>0</v>
      </c>
      <c r="H17" s="175">
        <v>54</v>
      </c>
      <c r="I17" s="176">
        <v>54</v>
      </c>
      <c r="J17" s="286">
        <f>I17/H17*100</f>
        <v>100</v>
      </c>
    </row>
    <row r="18" spans="1:10" ht="12.75">
      <c r="A18" s="102"/>
      <c r="B18" s="1305" t="s">
        <v>317</v>
      </c>
      <c r="C18" s="1306"/>
      <c r="D18" s="1306"/>
      <c r="E18" s="1307"/>
      <c r="F18" s="175">
        <v>0</v>
      </c>
      <c r="G18" s="175">
        <v>0</v>
      </c>
      <c r="H18" s="175">
        <v>0</v>
      </c>
      <c r="I18" s="175">
        <v>0</v>
      </c>
      <c r="J18" s="286">
        <v>0</v>
      </c>
    </row>
    <row r="19" spans="1:10" ht="12.75">
      <c r="A19" s="102"/>
      <c r="B19" s="1305" t="s">
        <v>318</v>
      </c>
      <c r="C19" s="1306"/>
      <c r="D19" s="1306"/>
      <c r="E19" s="1307"/>
      <c r="F19" s="175">
        <v>0</v>
      </c>
      <c r="G19" s="175">
        <v>0</v>
      </c>
      <c r="H19" s="175">
        <v>0</v>
      </c>
      <c r="I19" s="175">
        <v>0</v>
      </c>
      <c r="J19" s="286">
        <v>0</v>
      </c>
    </row>
    <row r="20" spans="1:10" ht="12.75">
      <c r="A20" s="102"/>
      <c r="B20" s="1305" t="s">
        <v>319</v>
      </c>
      <c r="C20" s="1306"/>
      <c r="D20" s="1306"/>
      <c r="E20" s="1307"/>
      <c r="F20" s="175">
        <v>0</v>
      </c>
      <c r="G20" s="175">
        <v>0</v>
      </c>
      <c r="H20" s="175">
        <v>0</v>
      </c>
      <c r="I20" s="175">
        <v>0</v>
      </c>
      <c r="J20" s="286">
        <v>0</v>
      </c>
    </row>
    <row r="21" spans="1:10" ht="12.75">
      <c r="A21" s="102"/>
      <c r="B21" s="1305" t="s">
        <v>320</v>
      </c>
      <c r="C21" s="1306"/>
      <c r="D21" s="1306"/>
      <c r="E21" s="1307"/>
      <c r="F21" s="175">
        <v>0</v>
      </c>
      <c r="G21" s="175">
        <v>0</v>
      </c>
      <c r="H21" s="175">
        <v>0</v>
      </c>
      <c r="I21" s="175">
        <v>0</v>
      </c>
      <c r="J21" s="286">
        <v>0</v>
      </c>
    </row>
    <row r="22" spans="1:10" ht="12.75">
      <c r="A22" s="102"/>
      <c r="B22" s="1305" t="s">
        <v>321</v>
      </c>
      <c r="C22" s="1306"/>
      <c r="D22" s="1306"/>
      <c r="E22" s="1307"/>
      <c r="F22" s="287">
        <v>2</v>
      </c>
      <c r="G22" s="287">
        <v>2</v>
      </c>
      <c r="H22" s="287">
        <v>2</v>
      </c>
      <c r="I22" s="287">
        <v>2</v>
      </c>
      <c r="J22" s="286">
        <f>I22/H22*100</f>
        <v>100</v>
      </c>
    </row>
    <row r="23" spans="1:10" ht="12.75">
      <c r="A23" s="102"/>
      <c r="B23" s="1340"/>
      <c r="C23" s="1341"/>
      <c r="D23" s="1341"/>
      <c r="E23" s="1342"/>
      <c r="F23" s="287"/>
      <c r="G23" s="289"/>
      <c r="H23" s="290"/>
      <c r="I23" s="287"/>
      <c r="J23" s="286"/>
    </row>
    <row r="24" spans="1:10" ht="12.75">
      <c r="A24" s="102" t="s">
        <v>829</v>
      </c>
      <c r="B24" s="1315" t="s">
        <v>916</v>
      </c>
      <c r="C24" s="1316"/>
      <c r="D24" s="1316"/>
      <c r="E24" s="1317"/>
      <c r="F24" s="290"/>
      <c r="G24" s="289"/>
      <c r="H24" s="290"/>
      <c r="I24" s="290"/>
      <c r="J24" s="286"/>
    </row>
    <row r="25" spans="1:10" ht="12.75">
      <c r="A25" s="294"/>
      <c r="B25" s="1312" t="s">
        <v>907</v>
      </c>
      <c r="C25" s="1313"/>
      <c r="D25" s="1313"/>
      <c r="E25" s="1314"/>
      <c r="F25" s="291">
        <f>SUM(F26:F28)</f>
        <v>9983</v>
      </c>
      <c r="G25" s="291">
        <f>SUM(G26:G28)</f>
        <v>9467</v>
      </c>
      <c r="H25" s="291">
        <f>SUM(H26:H28)</f>
        <v>9640</v>
      </c>
      <c r="I25" s="291">
        <f>SUM(I26:I28)</f>
        <v>9640</v>
      </c>
      <c r="J25" s="285">
        <f>I25/H25*100</f>
        <v>100</v>
      </c>
    </row>
    <row r="26" spans="1:10" ht="12.75">
      <c r="A26" s="294"/>
      <c r="B26" s="1305" t="s">
        <v>797</v>
      </c>
      <c r="C26" s="1306"/>
      <c r="D26" s="1306"/>
      <c r="E26" s="1307"/>
      <c r="F26" s="296">
        <v>9945</v>
      </c>
      <c r="G26" s="295">
        <v>9467</v>
      </c>
      <c r="H26" s="296">
        <v>9556</v>
      </c>
      <c r="I26" s="296">
        <v>9556</v>
      </c>
      <c r="J26" s="319">
        <f>I26/H26*100</f>
        <v>100</v>
      </c>
    </row>
    <row r="27" spans="1:10" ht="12.75">
      <c r="A27" s="294"/>
      <c r="B27" s="1305" t="s">
        <v>816</v>
      </c>
      <c r="C27" s="1026"/>
      <c r="D27" s="1026"/>
      <c r="E27" s="1027"/>
      <c r="F27" s="296">
        <v>38</v>
      </c>
      <c r="G27" s="295">
        <v>0</v>
      </c>
      <c r="H27" s="296">
        <v>84</v>
      </c>
      <c r="I27" s="296">
        <v>84</v>
      </c>
      <c r="J27" s="319">
        <v>0</v>
      </c>
    </row>
    <row r="28" spans="1:10" ht="12.75">
      <c r="A28" s="294"/>
      <c r="B28" s="1305" t="s">
        <v>323</v>
      </c>
      <c r="C28" s="1306"/>
      <c r="D28" s="1306"/>
      <c r="E28" s="1307"/>
      <c r="F28" s="296">
        <v>0</v>
      </c>
      <c r="G28" s="295">
        <v>0</v>
      </c>
      <c r="H28" s="296">
        <v>0</v>
      </c>
      <c r="I28" s="296">
        <v>0</v>
      </c>
      <c r="J28" s="319">
        <v>0</v>
      </c>
    </row>
    <row r="29" spans="1:10" ht="12.75">
      <c r="A29" s="294"/>
      <c r="B29" s="1312" t="s">
        <v>908</v>
      </c>
      <c r="C29" s="1313"/>
      <c r="D29" s="1313"/>
      <c r="E29" s="1314"/>
      <c r="F29" s="291">
        <f>SUM(F30:F36)</f>
        <v>8427</v>
      </c>
      <c r="G29" s="291">
        <f>SUM(G30:G36)</f>
        <v>9467</v>
      </c>
      <c r="H29" s="291">
        <f>SUM(H30:H36)</f>
        <v>9350</v>
      </c>
      <c r="I29" s="291">
        <f>SUM(I30:I36)</f>
        <v>9350</v>
      </c>
      <c r="J29" s="285">
        <f>I29/H29*100</f>
        <v>100</v>
      </c>
    </row>
    <row r="30" spans="1:10" ht="12.75">
      <c r="A30" s="294"/>
      <c r="B30" s="1305" t="s">
        <v>310</v>
      </c>
      <c r="C30" s="1306"/>
      <c r="D30" s="1306"/>
      <c r="E30" s="1307"/>
      <c r="F30" s="296">
        <v>5342</v>
      </c>
      <c r="G30" s="295">
        <v>5848</v>
      </c>
      <c r="H30" s="296">
        <v>6101</v>
      </c>
      <c r="I30" s="296">
        <v>6101</v>
      </c>
      <c r="J30" s="319">
        <f>I30/H30*100</f>
        <v>100</v>
      </c>
    </row>
    <row r="31" spans="1:10" ht="12.75">
      <c r="A31" s="294"/>
      <c r="B31" s="1305" t="s">
        <v>315</v>
      </c>
      <c r="C31" s="1306"/>
      <c r="D31" s="1306"/>
      <c r="E31" s="1307"/>
      <c r="F31" s="296">
        <v>1436</v>
      </c>
      <c r="G31" s="295">
        <v>1567</v>
      </c>
      <c r="H31" s="296">
        <v>1637</v>
      </c>
      <c r="I31" s="296">
        <v>1637</v>
      </c>
      <c r="J31" s="319">
        <f>I31/H31*100</f>
        <v>100</v>
      </c>
    </row>
    <row r="32" spans="1:10" ht="12.75">
      <c r="A32" s="294"/>
      <c r="B32" s="1305" t="s">
        <v>316</v>
      </c>
      <c r="C32" s="1306"/>
      <c r="D32" s="1306"/>
      <c r="E32" s="1307"/>
      <c r="F32" s="296">
        <v>1649</v>
      </c>
      <c r="G32" s="295">
        <v>2052</v>
      </c>
      <c r="H32" s="296">
        <v>1612</v>
      </c>
      <c r="I32" s="296">
        <v>1612</v>
      </c>
      <c r="J32" s="319">
        <f>I32/H32*100</f>
        <v>100</v>
      </c>
    </row>
    <row r="33" spans="1:10" ht="12.75">
      <c r="A33" s="294"/>
      <c r="B33" s="1305" t="s">
        <v>317</v>
      </c>
      <c r="C33" s="1306"/>
      <c r="D33" s="1306"/>
      <c r="E33" s="1307"/>
      <c r="F33" s="296">
        <v>0</v>
      </c>
      <c r="G33" s="295">
        <v>0</v>
      </c>
      <c r="H33" s="296">
        <v>0</v>
      </c>
      <c r="I33" s="296">
        <v>0</v>
      </c>
      <c r="J33" s="319">
        <v>0</v>
      </c>
    </row>
    <row r="34" spans="1:10" ht="12.75">
      <c r="A34" s="294"/>
      <c r="B34" s="1305" t="s">
        <v>318</v>
      </c>
      <c r="C34" s="1306"/>
      <c r="D34" s="1306"/>
      <c r="E34" s="1307"/>
      <c r="F34" s="296">
        <v>0</v>
      </c>
      <c r="G34" s="295">
        <v>0</v>
      </c>
      <c r="H34" s="296">
        <v>0</v>
      </c>
      <c r="I34" s="296">
        <v>0</v>
      </c>
      <c r="J34" s="319">
        <v>0</v>
      </c>
    </row>
    <row r="35" spans="1:10" ht="12.75">
      <c r="A35" s="294"/>
      <c r="B35" s="1305" t="s">
        <v>319</v>
      </c>
      <c r="C35" s="1306"/>
      <c r="D35" s="1306"/>
      <c r="E35" s="1307"/>
      <c r="F35" s="296">
        <v>0</v>
      </c>
      <c r="G35" s="295">
        <v>0</v>
      </c>
      <c r="H35" s="296">
        <v>0</v>
      </c>
      <c r="I35" s="296">
        <v>0</v>
      </c>
      <c r="J35" s="319">
        <v>0</v>
      </c>
    </row>
    <row r="36" spans="1:10" ht="12.75">
      <c r="A36" s="294"/>
      <c r="B36" s="1305" t="s">
        <v>320</v>
      </c>
      <c r="C36" s="1306"/>
      <c r="D36" s="1306"/>
      <c r="E36" s="1307"/>
      <c r="F36" s="296">
        <v>0</v>
      </c>
      <c r="G36" s="295">
        <v>0</v>
      </c>
      <c r="H36" s="296">
        <v>0</v>
      </c>
      <c r="I36" s="296">
        <v>0</v>
      </c>
      <c r="J36" s="319">
        <v>0</v>
      </c>
    </row>
    <row r="37" spans="1:10" ht="12.75">
      <c r="A37" s="294"/>
      <c r="B37" s="1305" t="s">
        <v>321</v>
      </c>
      <c r="C37" s="1306"/>
      <c r="D37" s="1306"/>
      <c r="E37" s="1307"/>
      <c r="F37" s="300">
        <v>3</v>
      </c>
      <c r="G37" s="299">
        <v>3</v>
      </c>
      <c r="H37" s="300">
        <v>3</v>
      </c>
      <c r="I37" s="300">
        <v>3</v>
      </c>
      <c r="J37" s="286">
        <v>100</v>
      </c>
    </row>
    <row r="38" spans="1:10" ht="12.75">
      <c r="A38" s="294"/>
      <c r="B38" s="1305"/>
      <c r="C38" s="1306"/>
      <c r="D38" s="1306"/>
      <c r="E38" s="1307"/>
      <c r="F38" s="298"/>
      <c r="G38" s="297"/>
      <c r="H38" s="298"/>
      <c r="I38" s="298"/>
      <c r="J38" s="286"/>
    </row>
    <row r="39" spans="1:10" ht="12.75">
      <c r="A39" s="102" t="s">
        <v>837</v>
      </c>
      <c r="B39" s="1315" t="s">
        <v>798</v>
      </c>
      <c r="C39" s="1316"/>
      <c r="D39" s="1316"/>
      <c r="E39" s="1317"/>
      <c r="F39" s="290"/>
      <c r="G39" s="289"/>
      <c r="H39" s="290"/>
      <c r="I39" s="290"/>
      <c r="J39" s="286"/>
    </row>
    <row r="40" spans="1:10" ht="13.5" customHeight="1">
      <c r="A40" s="294"/>
      <c r="B40" s="1312" t="s">
        <v>907</v>
      </c>
      <c r="C40" s="1313"/>
      <c r="D40" s="1313"/>
      <c r="E40" s="1314"/>
      <c r="F40" s="291">
        <f>SUM(F41:F42)</f>
        <v>569</v>
      </c>
      <c r="G40" s="291">
        <f>SUM(G41:G42)</f>
        <v>698</v>
      </c>
      <c r="H40" s="291">
        <f>SUM(H41:H42)</f>
        <v>0</v>
      </c>
      <c r="I40" s="291">
        <f>SUM(I41:I42)</f>
        <v>0</v>
      </c>
      <c r="J40" s="285">
        <v>0</v>
      </c>
    </row>
    <row r="41" spans="1:10" ht="12.75">
      <c r="A41" s="294"/>
      <c r="B41" s="1305" t="s">
        <v>799</v>
      </c>
      <c r="C41" s="1306"/>
      <c r="D41" s="1306"/>
      <c r="E41" s="1307"/>
      <c r="F41" s="292">
        <v>0</v>
      </c>
      <c r="G41" s="292">
        <v>0</v>
      </c>
      <c r="H41" s="293">
        <v>0</v>
      </c>
      <c r="I41" s="292">
        <v>0</v>
      </c>
      <c r="J41" s="286">
        <v>0</v>
      </c>
    </row>
    <row r="42" spans="1:10" ht="12.75">
      <c r="A42" s="294"/>
      <c r="B42" s="1305" t="s">
        <v>323</v>
      </c>
      <c r="C42" s="1306"/>
      <c r="D42" s="1306"/>
      <c r="E42" s="1307"/>
      <c r="F42" s="292">
        <v>569</v>
      </c>
      <c r="G42" s="292">
        <v>698</v>
      </c>
      <c r="H42" s="293">
        <v>0</v>
      </c>
      <c r="I42" s="292">
        <v>0</v>
      </c>
      <c r="J42" s="286">
        <v>0</v>
      </c>
    </row>
    <row r="43" spans="1:10" ht="12.75">
      <c r="A43" s="294"/>
      <c r="B43" s="1312" t="s">
        <v>908</v>
      </c>
      <c r="C43" s="1313"/>
      <c r="D43" s="1313"/>
      <c r="E43" s="1314"/>
      <c r="F43" s="291">
        <f>SUM(F44:F50)</f>
        <v>569</v>
      </c>
      <c r="G43" s="291">
        <f>SUM(G44:G50)</f>
        <v>698</v>
      </c>
      <c r="H43" s="291">
        <f>SUM(H44:H50)</f>
        <v>0</v>
      </c>
      <c r="I43" s="291">
        <f>SUM(I44:I50)</f>
        <v>0</v>
      </c>
      <c r="J43" s="285">
        <v>0</v>
      </c>
    </row>
    <row r="44" spans="1:10" ht="12.75">
      <c r="A44" s="294"/>
      <c r="B44" s="1305" t="s">
        <v>310</v>
      </c>
      <c r="C44" s="1306"/>
      <c r="D44" s="1306"/>
      <c r="E44" s="1307"/>
      <c r="F44" s="292">
        <v>429</v>
      </c>
      <c r="G44" s="292">
        <v>550</v>
      </c>
      <c r="H44" s="293">
        <v>0</v>
      </c>
      <c r="I44" s="292">
        <v>0</v>
      </c>
      <c r="J44" s="286">
        <v>0</v>
      </c>
    </row>
    <row r="45" spans="1:10" ht="12.75">
      <c r="A45" s="294"/>
      <c r="B45" s="1305" t="s">
        <v>315</v>
      </c>
      <c r="C45" s="1306"/>
      <c r="D45" s="1306"/>
      <c r="E45" s="1307"/>
      <c r="F45" s="292">
        <v>140</v>
      </c>
      <c r="G45" s="292">
        <v>148</v>
      </c>
      <c r="H45" s="293">
        <v>0</v>
      </c>
      <c r="I45" s="292">
        <v>0</v>
      </c>
      <c r="J45" s="286">
        <v>0</v>
      </c>
    </row>
    <row r="46" spans="1:10" ht="12.75">
      <c r="A46" s="294"/>
      <c r="B46" s="1305" t="s">
        <v>316</v>
      </c>
      <c r="C46" s="1306"/>
      <c r="D46" s="1306"/>
      <c r="E46" s="1307"/>
      <c r="F46" s="292">
        <v>0</v>
      </c>
      <c r="G46" s="292">
        <v>0</v>
      </c>
      <c r="H46" s="293">
        <v>0</v>
      </c>
      <c r="I46" s="292">
        <v>0</v>
      </c>
      <c r="J46" s="286">
        <v>0</v>
      </c>
    </row>
    <row r="47" spans="1:10" ht="12.75">
      <c r="A47" s="294"/>
      <c r="B47" s="1305" t="s">
        <v>317</v>
      </c>
      <c r="C47" s="1306"/>
      <c r="D47" s="1306"/>
      <c r="E47" s="1307"/>
      <c r="F47" s="295">
        <v>0</v>
      </c>
      <c r="G47" s="295">
        <v>0</v>
      </c>
      <c r="H47" s="296">
        <v>0</v>
      </c>
      <c r="I47" s="295">
        <v>0</v>
      </c>
      <c r="J47" s="286">
        <v>0</v>
      </c>
    </row>
    <row r="48" spans="1:10" ht="12.75">
      <c r="A48" s="294"/>
      <c r="B48" s="1305" t="s">
        <v>318</v>
      </c>
      <c r="C48" s="1306"/>
      <c r="D48" s="1306"/>
      <c r="E48" s="1307"/>
      <c r="F48" s="295">
        <v>0</v>
      </c>
      <c r="G48" s="295">
        <v>0</v>
      </c>
      <c r="H48" s="296">
        <v>0</v>
      </c>
      <c r="I48" s="295">
        <v>0</v>
      </c>
      <c r="J48" s="286">
        <v>0</v>
      </c>
    </row>
    <row r="49" spans="1:10" ht="12.75">
      <c r="A49" s="294"/>
      <c r="B49" s="1305" t="s">
        <v>319</v>
      </c>
      <c r="C49" s="1306"/>
      <c r="D49" s="1306"/>
      <c r="E49" s="1307"/>
      <c r="F49" s="295">
        <v>0</v>
      </c>
      <c r="G49" s="295">
        <v>0</v>
      </c>
      <c r="H49" s="296">
        <v>0</v>
      </c>
      <c r="I49" s="295">
        <v>0</v>
      </c>
      <c r="J49" s="286">
        <v>0</v>
      </c>
    </row>
    <row r="50" spans="1:10" ht="12.75">
      <c r="A50" s="294"/>
      <c r="B50" s="1305" t="s">
        <v>320</v>
      </c>
      <c r="C50" s="1306"/>
      <c r="D50" s="1306"/>
      <c r="E50" s="1307"/>
      <c r="F50" s="295">
        <v>0</v>
      </c>
      <c r="G50" s="295">
        <v>0</v>
      </c>
      <c r="H50" s="296">
        <v>0</v>
      </c>
      <c r="I50" s="295">
        <v>0</v>
      </c>
      <c r="J50" s="286">
        <v>0</v>
      </c>
    </row>
    <row r="51" spans="1:10" ht="12.75">
      <c r="A51" s="294"/>
      <c r="B51" s="1305" t="s">
        <v>347</v>
      </c>
      <c r="C51" s="1306"/>
      <c r="D51" s="1306"/>
      <c r="E51" s="1307"/>
      <c r="F51" s="557">
        <v>0.5</v>
      </c>
      <c r="G51" s="557">
        <v>0.5</v>
      </c>
      <c r="H51" s="557">
        <v>0</v>
      </c>
      <c r="I51" s="557">
        <v>0</v>
      </c>
      <c r="J51" s="286">
        <v>0</v>
      </c>
    </row>
    <row r="52" spans="1:10" ht="12.75">
      <c r="A52" s="294"/>
      <c r="B52" s="1305"/>
      <c r="C52" s="1306"/>
      <c r="D52" s="1306"/>
      <c r="E52" s="1307"/>
      <c r="F52" s="296"/>
      <c r="G52" s="295"/>
      <c r="H52" s="296"/>
      <c r="I52" s="296"/>
      <c r="J52" s="286"/>
    </row>
    <row r="53" spans="1:10" ht="12.75">
      <c r="A53" s="294"/>
      <c r="B53" s="1305"/>
      <c r="C53" s="1306"/>
      <c r="D53" s="1306"/>
      <c r="E53" s="1307"/>
      <c r="F53" s="296"/>
      <c r="G53" s="295"/>
      <c r="H53" s="296"/>
      <c r="I53" s="296"/>
      <c r="J53" s="286"/>
    </row>
    <row r="54" spans="1:10" ht="12.75">
      <c r="A54" s="294"/>
      <c r="B54" s="1305"/>
      <c r="C54" s="1306"/>
      <c r="D54" s="1306"/>
      <c r="E54" s="1307"/>
      <c r="F54" s="300"/>
      <c r="G54" s="299"/>
      <c r="H54" s="300"/>
      <c r="I54" s="300"/>
      <c r="J54" s="286"/>
    </row>
    <row r="55" spans="1:10" ht="13.5" thickBot="1">
      <c r="A55" s="301"/>
      <c r="B55" s="302"/>
      <c r="C55" s="303"/>
      <c r="D55" s="303"/>
      <c r="E55" s="304"/>
      <c r="F55" s="306"/>
      <c r="G55" s="305"/>
      <c r="H55" s="306"/>
      <c r="I55" s="306"/>
      <c r="J55" s="286"/>
    </row>
    <row r="56" spans="1:10" ht="13.5" thickTop="1">
      <c r="A56" s="307"/>
      <c r="B56" s="308"/>
      <c r="C56" s="308"/>
      <c r="D56" s="308"/>
      <c r="E56" s="308"/>
      <c r="F56" s="309"/>
      <c r="G56" s="309"/>
      <c r="H56" s="309"/>
      <c r="I56" s="309"/>
      <c r="J56" s="310"/>
    </row>
    <row r="57" spans="1:10" ht="17.25" customHeight="1">
      <c r="A57" s="311"/>
      <c r="B57" s="1341"/>
      <c r="C57" s="1341"/>
      <c r="D57" s="1341"/>
      <c r="E57" s="1341"/>
      <c r="F57" s="312"/>
      <c r="G57" s="312"/>
      <c r="H57" s="312"/>
      <c r="I57" s="312"/>
      <c r="J57" s="313"/>
    </row>
    <row r="58" spans="1:10" ht="17.25" customHeight="1">
      <c r="A58" s="311"/>
      <c r="B58" s="288"/>
      <c r="C58" s="288"/>
      <c r="D58" s="288"/>
      <c r="E58" s="288"/>
      <c r="F58" s="312"/>
      <c r="G58" s="312"/>
      <c r="H58" s="312"/>
      <c r="I58" s="312"/>
      <c r="J58" s="313"/>
    </row>
    <row r="59" spans="1:10" ht="17.25" customHeight="1">
      <c r="A59" s="311"/>
      <c r="B59" s="288"/>
      <c r="C59" s="288"/>
      <c r="D59" s="288"/>
      <c r="E59" s="288"/>
      <c r="F59" s="312"/>
      <c r="G59" s="312"/>
      <c r="H59" s="312"/>
      <c r="I59" s="312"/>
      <c r="J59" s="313"/>
    </row>
    <row r="60" spans="1:10" ht="17.25" customHeight="1">
      <c r="A60" s="311"/>
      <c r="B60" s="288"/>
      <c r="C60" s="288"/>
      <c r="D60" s="288"/>
      <c r="E60" s="288"/>
      <c r="F60" s="312"/>
      <c r="G60" s="312"/>
      <c r="H60" s="312"/>
      <c r="I60" s="312"/>
      <c r="J60" s="313"/>
    </row>
    <row r="61" spans="1:10" ht="17.25" customHeight="1">
      <c r="A61" s="311"/>
      <c r="B61" s="288"/>
      <c r="C61" s="288"/>
      <c r="D61" s="288"/>
      <c r="E61" s="288"/>
      <c r="F61" s="312"/>
      <c r="G61" s="312"/>
      <c r="H61" s="312"/>
      <c r="I61" s="312"/>
      <c r="J61" s="313"/>
    </row>
    <row r="62" spans="1:10" ht="17.25" customHeight="1">
      <c r="A62" s="311"/>
      <c r="B62" s="288"/>
      <c r="C62" s="288"/>
      <c r="D62" s="288"/>
      <c r="E62" s="288"/>
      <c r="F62" s="312"/>
      <c r="G62" s="312"/>
      <c r="H62" s="312"/>
      <c r="I62" s="312"/>
      <c r="J62" s="313"/>
    </row>
    <row r="63" spans="1:10" ht="17.25" customHeight="1">
      <c r="A63" s="311"/>
      <c r="B63" s="288"/>
      <c r="C63" s="288"/>
      <c r="D63" s="288"/>
      <c r="E63" s="288"/>
      <c r="F63" s="312"/>
      <c r="G63" s="452" t="s">
        <v>86</v>
      </c>
      <c r="H63" s="452"/>
      <c r="I63" s="261"/>
      <c r="J63" s="261"/>
    </row>
    <row r="64" spans="1:10" ht="17.25" customHeight="1">
      <c r="A64" s="311"/>
      <c r="B64" s="288"/>
      <c r="C64" s="288"/>
      <c r="D64" s="288"/>
      <c r="E64" s="288"/>
      <c r="F64" s="312"/>
      <c r="G64" s="312"/>
      <c r="H64" s="312"/>
      <c r="I64" s="312"/>
      <c r="J64" s="313"/>
    </row>
    <row r="65" spans="1:10" ht="17.25" customHeight="1" thickBot="1">
      <c r="A65" s="311"/>
      <c r="B65" s="288"/>
      <c r="C65" s="288"/>
      <c r="D65" s="288"/>
      <c r="E65" s="288"/>
      <c r="F65" s="312"/>
      <c r="G65" s="312"/>
      <c r="H65" s="312"/>
      <c r="I65" s="312"/>
      <c r="J65" s="314" t="s">
        <v>822</v>
      </c>
    </row>
    <row r="66" spans="1:10" ht="13.5" thickTop="1">
      <c r="A66" s="315" t="s">
        <v>844</v>
      </c>
      <c r="B66" s="1318" t="s">
        <v>348</v>
      </c>
      <c r="C66" s="1319"/>
      <c r="D66" s="1319"/>
      <c r="E66" s="1320"/>
      <c r="F66" s="316"/>
      <c r="G66" s="316"/>
      <c r="H66" s="317"/>
      <c r="I66" s="317"/>
      <c r="J66" s="318"/>
    </row>
    <row r="67" spans="1:10" ht="12.75">
      <c r="A67" s="294"/>
      <c r="B67" s="1312" t="s">
        <v>907</v>
      </c>
      <c r="C67" s="1313"/>
      <c r="D67" s="1313"/>
      <c r="E67" s="1314"/>
      <c r="F67" s="291">
        <f>SUM(F68:F69)</f>
        <v>23880</v>
      </c>
      <c r="G67" s="291">
        <f>SUM(G68:G69)</f>
        <v>22813</v>
      </c>
      <c r="H67" s="291">
        <f>SUM(H68:H69)</f>
        <v>28769</v>
      </c>
      <c r="I67" s="291">
        <f>SUM(I68:I69)</f>
        <v>28769</v>
      </c>
      <c r="J67" s="285">
        <f aca="true" t="shared" si="0" ref="J67:J73">I67/H67*100</f>
        <v>100</v>
      </c>
    </row>
    <row r="68" spans="1:10" ht="12.75">
      <c r="A68" s="294"/>
      <c r="B68" s="1305" t="s">
        <v>799</v>
      </c>
      <c r="C68" s="1306"/>
      <c r="D68" s="1306"/>
      <c r="E68" s="1307"/>
      <c r="F68" s="292">
        <v>20826</v>
      </c>
      <c r="G68" s="292">
        <v>15969</v>
      </c>
      <c r="H68" s="293">
        <v>26109</v>
      </c>
      <c r="I68" s="292">
        <v>26109</v>
      </c>
      <c r="J68" s="319">
        <f t="shared" si="0"/>
        <v>100</v>
      </c>
    </row>
    <row r="69" spans="1:10" ht="12.75">
      <c r="A69" s="294"/>
      <c r="B69" s="1305" t="s">
        <v>323</v>
      </c>
      <c r="C69" s="1306"/>
      <c r="D69" s="1306"/>
      <c r="E69" s="1307"/>
      <c r="F69" s="293">
        <f>F70-F68</f>
        <v>3054</v>
      </c>
      <c r="G69" s="293">
        <v>6844</v>
      </c>
      <c r="H69" s="293">
        <v>2660</v>
      </c>
      <c r="I69" s="293">
        <v>2660</v>
      </c>
      <c r="J69" s="319">
        <f t="shared" si="0"/>
        <v>100</v>
      </c>
    </row>
    <row r="70" spans="1:10" ht="12.75">
      <c r="A70" s="294"/>
      <c r="B70" s="1312" t="s">
        <v>908</v>
      </c>
      <c r="C70" s="1313"/>
      <c r="D70" s="1313"/>
      <c r="E70" s="1314"/>
      <c r="F70" s="291">
        <f>SUM(F71:F77)</f>
        <v>23880</v>
      </c>
      <c r="G70" s="291">
        <f>SUM(G71:G77)</f>
        <v>22813</v>
      </c>
      <c r="H70" s="291">
        <f>SUM(H71:H77)</f>
        <v>28769</v>
      </c>
      <c r="I70" s="291">
        <f>SUM(I71:I77)</f>
        <v>28769</v>
      </c>
      <c r="J70" s="319">
        <f t="shared" si="0"/>
        <v>100</v>
      </c>
    </row>
    <row r="71" spans="1:10" ht="12.75">
      <c r="A71" s="294"/>
      <c r="B71" s="1305" t="s">
        <v>310</v>
      </c>
      <c r="C71" s="1306"/>
      <c r="D71" s="1306"/>
      <c r="E71" s="1307"/>
      <c r="F71" s="292">
        <v>20147</v>
      </c>
      <c r="G71" s="292">
        <v>20100</v>
      </c>
      <c r="H71" s="293">
        <v>24676</v>
      </c>
      <c r="I71" s="292">
        <v>24676</v>
      </c>
      <c r="J71" s="319">
        <f t="shared" si="0"/>
        <v>100</v>
      </c>
    </row>
    <row r="72" spans="1:10" ht="12.75">
      <c r="A72" s="294"/>
      <c r="B72" s="1305" t="s">
        <v>315</v>
      </c>
      <c r="C72" s="1306"/>
      <c r="D72" s="1306"/>
      <c r="E72" s="1307"/>
      <c r="F72" s="292">
        <v>2753</v>
      </c>
      <c r="G72" s="292">
        <v>2713</v>
      </c>
      <c r="H72" s="293">
        <v>3280</v>
      </c>
      <c r="I72" s="292">
        <v>3280</v>
      </c>
      <c r="J72" s="319">
        <f t="shared" si="0"/>
        <v>100</v>
      </c>
    </row>
    <row r="73" spans="1:10" ht="12.75">
      <c r="A73" s="294"/>
      <c r="B73" s="1305" t="s">
        <v>316</v>
      </c>
      <c r="C73" s="1306"/>
      <c r="D73" s="1306"/>
      <c r="E73" s="1307"/>
      <c r="F73" s="295">
        <v>980</v>
      </c>
      <c r="G73" s="295">
        <v>0</v>
      </c>
      <c r="H73" s="296">
        <v>353</v>
      </c>
      <c r="I73" s="295">
        <v>353</v>
      </c>
      <c r="J73" s="319">
        <f t="shared" si="0"/>
        <v>100</v>
      </c>
    </row>
    <row r="74" spans="1:10" ht="12.75">
      <c r="A74" s="294"/>
      <c r="B74" s="1305" t="s">
        <v>317</v>
      </c>
      <c r="C74" s="1306"/>
      <c r="D74" s="1306"/>
      <c r="E74" s="1307"/>
      <c r="F74" s="295">
        <v>0</v>
      </c>
      <c r="G74" s="295">
        <v>0</v>
      </c>
      <c r="H74" s="296">
        <v>0</v>
      </c>
      <c r="I74" s="295">
        <v>0</v>
      </c>
      <c r="J74" s="319">
        <v>0</v>
      </c>
    </row>
    <row r="75" spans="1:10" ht="12.75">
      <c r="A75" s="294"/>
      <c r="B75" s="1305" t="s">
        <v>318</v>
      </c>
      <c r="C75" s="1306"/>
      <c r="D75" s="1306"/>
      <c r="E75" s="1307"/>
      <c r="F75" s="295">
        <v>0</v>
      </c>
      <c r="G75" s="295">
        <v>0</v>
      </c>
      <c r="H75" s="296">
        <v>0</v>
      </c>
      <c r="I75" s="295">
        <v>0</v>
      </c>
      <c r="J75" s="319">
        <v>0</v>
      </c>
    </row>
    <row r="76" spans="1:10" ht="12.75">
      <c r="A76" s="294"/>
      <c r="B76" s="1305" t="s">
        <v>319</v>
      </c>
      <c r="C76" s="1306"/>
      <c r="D76" s="1306"/>
      <c r="E76" s="1307"/>
      <c r="F76" s="295">
        <v>0</v>
      </c>
      <c r="G76" s="295">
        <v>0</v>
      </c>
      <c r="H76" s="296">
        <v>460</v>
      </c>
      <c r="I76" s="295">
        <v>460</v>
      </c>
      <c r="J76" s="319">
        <v>0</v>
      </c>
    </row>
    <row r="77" spans="1:10" ht="12.75">
      <c r="A77" s="294"/>
      <c r="B77" s="1305" t="s">
        <v>320</v>
      </c>
      <c r="C77" s="1306"/>
      <c r="D77" s="1306"/>
      <c r="E77" s="1307"/>
      <c r="F77" s="295">
        <v>0</v>
      </c>
      <c r="G77" s="295">
        <v>0</v>
      </c>
      <c r="H77" s="296">
        <v>0</v>
      </c>
      <c r="I77" s="295">
        <v>0</v>
      </c>
      <c r="J77" s="319">
        <v>0</v>
      </c>
    </row>
    <row r="78" spans="1:10" ht="12.75">
      <c r="A78" s="294"/>
      <c r="B78" s="1305" t="s">
        <v>349</v>
      </c>
      <c r="C78" s="1306"/>
      <c r="D78" s="1306"/>
      <c r="E78" s="1307"/>
      <c r="F78" s="297">
        <v>20.6</v>
      </c>
      <c r="G78" s="926">
        <v>21.6</v>
      </c>
      <c r="H78" s="926">
        <v>49.4</v>
      </c>
      <c r="I78" s="926">
        <v>49.4</v>
      </c>
      <c r="J78" s="286">
        <f>I78/H78*100</f>
        <v>100</v>
      </c>
    </row>
    <row r="79" spans="1:10" ht="12.75">
      <c r="A79" s="294"/>
      <c r="B79" s="1305"/>
      <c r="C79" s="1306"/>
      <c r="D79" s="1306"/>
      <c r="E79" s="1307"/>
      <c r="F79" s="300"/>
      <c r="G79" s="299"/>
      <c r="H79" s="300"/>
      <c r="I79" s="300"/>
      <c r="J79" s="286"/>
    </row>
    <row r="80" spans="1:10" ht="12.75">
      <c r="A80" s="102" t="s">
        <v>846</v>
      </c>
      <c r="B80" s="1315" t="s">
        <v>801</v>
      </c>
      <c r="C80" s="1316"/>
      <c r="D80" s="1316"/>
      <c r="E80" s="1317"/>
      <c r="F80" s="290"/>
      <c r="G80" s="289"/>
      <c r="H80" s="290"/>
      <c r="I80" s="290"/>
      <c r="J80" s="286"/>
    </row>
    <row r="81" spans="1:10" ht="12.75">
      <c r="A81" s="294"/>
      <c r="B81" s="1312" t="s">
        <v>907</v>
      </c>
      <c r="C81" s="1313"/>
      <c r="D81" s="1313"/>
      <c r="E81" s="1314"/>
      <c r="F81" s="291">
        <f>SUM(F82:F87)</f>
        <v>63908</v>
      </c>
      <c r="G81" s="291">
        <f>SUM(G82:G87)</f>
        <v>93697</v>
      </c>
      <c r="H81" s="291">
        <f>SUM(H82:H87)</f>
        <v>114177</v>
      </c>
      <c r="I81" s="291">
        <f>SUM(I82:I87)</f>
        <v>114177</v>
      </c>
      <c r="J81" s="285">
        <f>I81/H81*100</f>
        <v>100</v>
      </c>
    </row>
    <row r="82" spans="1:10" ht="12.75">
      <c r="A82" s="294"/>
      <c r="B82" s="1305" t="s">
        <v>322</v>
      </c>
      <c r="C82" s="1306"/>
      <c r="D82" s="1306"/>
      <c r="E82" s="1307"/>
      <c r="F82" s="292">
        <v>23280</v>
      </c>
      <c r="G82" s="292">
        <v>38731</v>
      </c>
      <c r="H82" s="293">
        <v>82938</v>
      </c>
      <c r="I82" s="292">
        <v>82938</v>
      </c>
      <c r="J82" s="319">
        <f>I82/H82*100</f>
        <v>100</v>
      </c>
    </row>
    <row r="83" spans="1:10" ht="12.75">
      <c r="A83" s="294"/>
      <c r="B83" s="1305" t="s">
        <v>917</v>
      </c>
      <c r="C83" s="1026"/>
      <c r="D83" s="1026"/>
      <c r="E83" s="1027"/>
      <c r="F83" s="292">
        <v>83</v>
      </c>
      <c r="G83" s="292">
        <v>1730</v>
      </c>
      <c r="H83" s="293">
        <v>3285</v>
      </c>
      <c r="I83" s="292">
        <v>3285</v>
      </c>
      <c r="J83" s="319">
        <f>I83/H83*100</f>
        <v>100</v>
      </c>
    </row>
    <row r="84" spans="1:10" ht="12.75">
      <c r="A84" s="294"/>
      <c r="B84" s="1305" t="s">
        <v>918</v>
      </c>
      <c r="C84" s="1026"/>
      <c r="D84" s="1026"/>
      <c r="E84" s="1027"/>
      <c r="F84" s="292">
        <v>0</v>
      </c>
      <c r="G84" s="292">
        <v>2040</v>
      </c>
      <c r="H84" s="293">
        <v>1500</v>
      </c>
      <c r="I84" s="292">
        <v>1500</v>
      </c>
      <c r="J84" s="319">
        <v>0</v>
      </c>
    </row>
    <row r="85" spans="1:10" ht="12.75">
      <c r="A85" s="294"/>
      <c r="B85" s="1305" t="s">
        <v>920</v>
      </c>
      <c r="C85" s="1026"/>
      <c r="D85" s="1026"/>
      <c r="E85" s="1027"/>
      <c r="F85" s="292">
        <v>3474</v>
      </c>
      <c r="G85" s="292">
        <v>0</v>
      </c>
      <c r="H85" s="293">
        <v>48</v>
      </c>
      <c r="I85" s="292">
        <v>48</v>
      </c>
      <c r="J85" s="319">
        <f aca="true" t="shared" si="1" ref="J85:J91">I85/H85*100</f>
        <v>100</v>
      </c>
    </row>
    <row r="86" spans="1:10" ht="12.75">
      <c r="A86" s="294"/>
      <c r="B86" s="1305" t="s">
        <v>919</v>
      </c>
      <c r="C86" s="1026"/>
      <c r="D86" s="1026"/>
      <c r="E86" s="1027"/>
      <c r="F86" s="292">
        <v>1048</v>
      </c>
      <c r="G86" s="292">
        <v>2426</v>
      </c>
      <c r="H86" s="293">
        <v>4914</v>
      </c>
      <c r="I86" s="292">
        <v>4914</v>
      </c>
      <c r="J86" s="319">
        <f t="shared" si="1"/>
        <v>100</v>
      </c>
    </row>
    <row r="87" spans="1:10" ht="12.75">
      <c r="A87" s="294"/>
      <c r="B87" s="1305" t="s">
        <v>323</v>
      </c>
      <c r="C87" s="1306"/>
      <c r="D87" s="1306"/>
      <c r="E87" s="1307"/>
      <c r="F87" s="295">
        <f>F88-F82-F83-F84-F85-F86</f>
        <v>36023</v>
      </c>
      <c r="G87" s="295">
        <v>48770</v>
      </c>
      <c r="H87" s="296">
        <v>21492</v>
      </c>
      <c r="I87" s="295">
        <v>21492</v>
      </c>
      <c r="J87" s="319">
        <f t="shared" si="1"/>
        <v>100</v>
      </c>
    </row>
    <row r="88" spans="1:10" ht="12.75">
      <c r="A88" s="294"/>
      <c r="B88" s="1312" t="s">
        <v>908</v>
      </c>
      <c r="C88" s="1313"/>
      <c r="D88" s="1313"/>
      <c r="E88" s="1314"/>
      <c r="F88" s="291">
        <f>SUM(F89:F95)</f>
        <v>63908</v>
      </c>
      <c r="G88" s="291">
        <f>SUM(G89:G95)</f>
        <v>93697</v>
      </c>
      <c r="H88" s="291">
        <f>SUM(H89:H95)</f>
        <v>114177</v>
      </c>
      <c r="I88" s="291">
        <f>SUM(I89:I95)</f>
        <v>114177</v>
      </c>
      <c r="J88" s="285">
        <f t="shared" si="1"/>
        <v>100</v>
      </c>
    </row>
    <row r="89" spans="1:10" ht="12.75">
      <c r="A89" s="294"/>
      <c r="B89" s="1305" t="s">
        <v>310</v>
      </c>
      <c r="C89" s="1306"/>
      <c r="D89" s="1306"/>
      <c r="E89" s="1307"/>
      <c r="F89" s="292">
        <v>197</v>
      </c>
      <c r="G89" s="292">
        <v>103</v>
      </c>
      <c r="H89" s="293">
        <v>747</v>
      </c>
      <c r="I89" s="292">
        <v>747</v>
      </c>
      <c r="J89" s="319">
        <f t="shared" si="1"/>
        <v>100</v>
      </c>
    </row>
    <row r="90" spans="1:10" ht="12.75">
      <c r="A90" s="294"/>
      <c r="B90" s="1305" t="s">
        <v>315</v>
      </c>
      <c r="C90" s="1306"/>
      <c r="D90" s="1306"/>
      <c r="E90" s="1307"/>
      <c r="F90" s="292">
        <v>53</v>
      </c>
      <c r="G90" s="292">
        <v>25</v>
      </c>
      <c r="H90" s="293">
        <v>200</v>
      </c>
      <c r="I90" s="292">
        <v>200</v>
      </c>
      <c r="J90" s="319">
        <f t="shared" si="1"/>
        <v>100</v>
      </c>
    </row>
    <row r="91" spans="1:10" ht="12.75">
      <c r="A91" s="294"/>
      <c r="B91" s="1305" t="s">
        <v>316</v>
      </c>
      <c r="C91" s="1306"/>
      <c r="D91" s="1306"/>
      <c r="E91" s="1307"/>
      <c r="F91" s="292">
        <v>34116</v>
      </c>
      <c r="G91" s="292">
        <v>69848</v>
      </c>
      <c r="H91" s="293">
        <v>93912</v>
      </c>
      <c r="I91" s="292">
        <v>93912</v>
      </c>
      <c r="J91" s="319">
        <f t="shared" si="1"/>
        <v>100</v>
      </c>
    </row>
    <row r="92" spans="1:10" ht="12.75">
      <c r="A92" s="294"/>
      <c r="B92" s="1305" t="s">
        <v>317</v>
      </c>
      <c r="C92" s="1306"/>
      <c r="D92" s="1306"/>
      <c r="E92" s="1307"/>
      <c r="F92" s="295">
        <v>0</v>
      </c>
      <c r="G92" s="295">
        <v>0</v>
      </c>
      <c r="H92" s="296">
        <v>0</v>
      </c>
      <c r="I92" s="295">
        <v>0</v>
      </c>
      <c r="J92" s="319">
        <v>0</v>
      </c>
    </row>
    <row r="93" spans="1:10" ht="12.75">
      <c r="A93" s="294"/>
      <c r="B93" s="1305" t="s">
        <v>318</v>
      </c>
      <c r="C93" s="1306"/>
      <c r="D93" s="1306"/>
      <c r="E93" s="1307"/>
      <c r="F93" s="295">
        <v>8089</v>
      </c>
      <c r="G93" s="295">
        <v>0</v>
      </c>
      <c r="H93" s="296">
        <v>2419</v>
      </c>
      <c r="I93" s="295">
        <v>2419</v>
      </c>
      <c r="J93" s="319">
        <f>I93/H93*100</f>
        <v>100</v>
      </c>
    </row>
    <row r="94" spans="1:10" ht="12.75">
      <c r="A94" s="294"/>
      <c r="B94" s="1305" t="s">
        <v>319</v>
      </c>
      <c r="C94" s="1306"/>
      <c r="D94" s="1306"/>
      <c r="E94" s="1307"/>
      <c r="F94" s="295">
        <v>11504</v>
      </c>
      <c r="G94" s="295">
        <v>17147</v>
      </c>
      <c r="H94" s="296">
        <v>10821</v>
      </c>
      <c r="I94" s="295">
        <v>10821</v>
      </c>
      <c r="J94" s="319">
        <f>I94/H94*100</f>
        <v>100</v>
      </c>
    </row>
    <row r="95" spans="1:10" ht="12.75">
      <c r="A95" s="294"/>
      <c r="B95" s="1305" t="s">
        <v>320</v>
      </c>
      <c r="C95" s="1306"/>
      <c r="D95" s="1306"/>
      <c r="E95" s="1307"/>
      <c r="F95" s="295">
        <v>9949</v>
      </c>
      <c r="G95" s="295">
        <v>6574</v>
      </c>
      <c r="H95" s="296">
        <v>6078</v>
      </c>
      <c r="I95" s="295">
        <v>6078</v>
      </c>
      <c r="J95" s="319">
        <f>I95/H95*100</f>
        <v>100</v>
      </c>
    </row>
    <row r="96" spans="1:10" ht="12.75">
      <c r="A96" s="294"/>
      <c r="B96" s="1305" t="s">
        <v>924</v>
      </c>
      <c r="C96" s="1306"/>
      <c r="D96" s="1306"/>
      <c r="E96" s="1307"/>
      <c r="F96" s="320">
        <v>1</v>
      </c>
      <c r="G96" s="320">
        <v>1</v>
      </c>
      <c r="H96" s="928">
        <v>1.5</v>
      </c>
      <c r="I96" s="928">
        <v>1.5</v>
      </c>
      <c r="J96" s="319">
        <f>I96/H96*100</f>
        <v>100</v>
      </c>
    </row>
    <row r="97" spans="1:10" ht="12.75">
      <c r="A97" s="294"/>
      <c r="B97" s="1305"/>
      <c r="C97" s="1306"/>
      <c r="D97" s="1306"/>
      <c r="E97" s="1307"/>
      <c r="F97" s="293"/>
      <c r="G97" s="292"/>
      <c r="H97" s="293"/>
      <c r="I97" s="293"/>
      <c r="J97" s="319"/>
    </row>
    <row r="98" spans="1:10" ht="12.75">
      <c r="A98" s="102" t="s">
        <v>848</v>
      </c>
      <c r="B98" s="1315" t="s">
        <v>802</v>
      </c>
      <c r="C98" s="1316"/>
      <c r="D98" s="1316"/>
      <c r="E98" s="1317"/>
      <c r="F98" s="290"/>
      <c r="G98" s="289"/>
      <c r="H98" s="290"/>
      <c r="I98" s="290"/>
      <c r="J98" s="286"/>
    </row>
    <row r="99" spans="1:10" ht="12.75">
      <c r="A99" s="294"/>
      <c r="B99" s="1312" t="s">
        <v>907</v>
      </c>
      <c r="C99" s="1313"/>
      <c r="D99" s="1313"/>
      <c r="E99" s="1314"/>
      <c r="F99" s="291">
        <f>SUM(F100:F101)</f>
        <v>16162</v>
      </c>
      <c r="G99" s="291">
        <f>SUM(G100:G101)</f>
        <v>15079</v>
      </c>
      <c r="H99" s="291">
        <f>SUM(H100:H101)</f>
        <v>17697</v>
      </c>
      <c r="I99" s="291">
        <f>SUM(I100:I101)</f>
        <v>17697</v>
      </c>
      <c r="J99" s="285">
        <f>I99/H99*100</f>
        <v>100</v>
      </c>
    </row>
    <row r="100" spans="1:10" ht="12.75">
      <c r="A100" s="294"/>
      <c r="B100" s="1305" t="s">
        <v>322</v>
      </c>
      <c r="C100" s="1306"/>
      <c r="D100" s="1306"/>
      <c r="E100" s="1307"/>
      <c r="F100" s="295">
        <v>60</v>
      </c>
      <c r="G100" s="295">
        <v>0</v>
      </c>
      <c r="H100" s="296">
        <v>93</v>
      </c>
      <c r="I100" s="295">
        <v>93</v>
      </c>
      <c r="J100" s="286">
        <v>0</v>
      </c>
    </row>
    <row r="101" spans="1:10" ht="12.75">
      <c r="A101" s="294"/>
      <c r="B101" s="1305" t="s">
        <v>323</v>
      </c>
      <c r="C101" s="1306"/>
      <c r="D101" s="1306"/>
      <c r="E101" s="1307"/>
      <c r="F101" s="292">
        <f>F102-F100</f>
        <v>16102</v>
      </c>
      <c r="G101" s="292">
        <v>15079</v>
      </c>
      <c r="H101" s="293">
        <v>17604</v>
      </c>
      <c r="I101" s="292">
        <f>I102-I100</f>
        <v>17604</v>
      </c>
      <c r="J101" s="286">
        <f>I101/H101*100</f>
        <v>100</v>
      </c>
    </row>
    <row r="102" spans="1:10" ht="12.75">
      <c r="A102" s="294"/>
      <c r="B102" s="1312" t="s">
        <v>908</v>
      </c>
      <c r="C102" s="1313"/>
      <c r="D102" s="1313"/>
      <c r="E102" s="1314"/>
      <c r="F102" s="291">
        <f>SUM(F103:F109)</f>
        <v>16162</v>
      </c>
      <c r="G102" s="291">
        <f>SUM(G103:G109)</f>
        <v>15079</v>
      </c>
      <c r="H102" s="291">
        <f>SUM(H103:H109)</f>
        <v>17697</v>
      </c>
      <c r="I102" s="291">
        <f>SUM(I103:I109)</f>
        <v>17697</v>
      </c>
      <c r="J102" s="285">
        <f>I102/H102*100</f>
        <v>100</v>
      </c>
    </row>
    <row r="103" spans="1:10" ht="12.75">
      <c r="A103" s="294"/>
      <c r="B103" s="1305" t="s">
        <v>310</v>
      </c>
      <c r="C103" s="1306"/>
      <c r="D103" s="1306"/>
      <c r="E103" s="1307"/>
      <c r="F103" s="292">
        <v>11223</v>
      </c>
      <c r="G103" s="292">
        <v>10775</v>
      </c>
      <c r="H103" s="293">
        <v>11891</v>
      </c>
      <c r="I103" s="292">
        <v>11891</v>
      </c>
      <c r="J103" s="286">
        <f>I103/H103*100</f>
        <v>100</v>
      </c>
    </row>
    <row r="104" spans="1:10" ht="12.75">
      <c r="A104" s="294"/>
      <c r="B104" s="1305" t="s">
        <v>315</v>
      </c>
      <c r="C104" s="1306"/>
      <c r="D104" s="1306"/>
      <c r="E104" s="1307"/>
      <c r="F104" s="292">
        <v>3034</v>
      </c>
      <c r="G104" s="292">
        <v>2764</v>
      </c>
      <c r="H104" s="293">
        <v>3203</v>
      </c>
      <c r="I104" s="292">
        <v>3203</v>
      </c>
      <c r="J104" s="286">
        <f>I104/H104*100</f>
        <v>100</v>
      </c>
    </row>
    <row r="105" spans="1:10" ht="12.75">
      <c r="A105" s="294"/>
      <c r="B105" s="1305" t="s">
        <v>316</v>
      </c>
      <c r="C105" s="1306"/>
      <c r="D105" s="1306"/>
      <c r="E105" s="1307"/>
      <c r="F105" s="292">
        <v>1905</v>
      </c>
      <c r="G105" s="292">
        <v>1540</v>
      </c>
      <c r="H105" s="293">
        <v>2603</v>
      </c>
      <c r="I105" s="292">
        <v>2603</v>
      </c>
      <c r="J105" s="286">
        <f>I105/H105*100</f>
        <v>100</v>
      </c>
    </row>
    <row r="106" spans="1:10" ht="12.75">
      <c r="A106" s="294"/>
      <c r="B106" s="1305" t="s">
        <v>317</v>
      </c>
      <c r="C106" s="1306"/>
      <c r="D106" s="1306"/>
      <c r="E106" s="1307"/>
      <c r="F106" s="328">
        <v>0</v>
      </c>
      <c r="G106" s="328">
        <v>0</v>
      </c>
      <c r="H106" s="329">
        <v>0</v>
      </c>
      <c r="I106" s="328">
        <v>0</v>
      </c>
      <c r="J106" s="286">
        <v>0</v>
      </c>
    </row>
    <row r="107" spans="1:10" ht="12.75">
      <c r="A107" s="294"/>
      <c r="B107" s="1305" t="s">
        <v>318</v>
      </c>
      <c r="C107" s="1306"/>
      <c r="D107" s="1306"/>
      <c r="E107" s="1307"/>
      <c r="F107" s="328">
        <v>0</v>
      </c>
      <c r="G107" s="328">
        <v>0</v>
      </c>
      <c r="H107" s="329">
        <v>0</v>
      </c>
      <c r="I107" s="328">
        <v>0</v>
      </c>
      <c r="J107" s="286">
        <v>0</v>
      </c>
    </row>
    <row r="108" spans="1:10" ht="12.75">
      <c r="A108" s="294"/>
      <c r="B108" s="1305" t="s">
        <v>319</v>
      </c>
      <c r="C108" s="1306"/>
      <c r="D108" s="1306"/>
      <c r="E108" s="1307"/>
      <c r="F108" s="328">
        <v>0</v>
      </c>
      <c r="G108" s="328">
        <v>0</v>
      </c>
      <c r="H108" s="329">
        <v>0</v>
      </c>
      <c r="I108" s="328">
        <v>0</v>
      </c>
      <c r="J108" s="286">
        <v>0</v>
      </c>
    </row>
    <row r="109" spans="1:10" ht="12.75">
      <c r="A109" s="294"/>
      <c r="B109" s="1305" t="s">
        <v>320</v>
      </c>
      <c r="C109" s="1306"/>
      <c r="D109" s="1306"/>
      <c r="E109" s="1307"/>
      <c r="F109" s="328">
        <v>0</v>
      </c>
      <c r="G109" s="328">
        <v>0</v>
      </c>
      <c r="H109" s="329">
        <v>0</v>
      </c>
      <c r="I109" s="328">
        <v>0</v>
      </c>
      <c r="J109" s="286">
        <v>0</v>
      </c>
    </row>
    <row r="110" spans="1:10" ht="12.75">
      <c r="A110" s="294"/>
      <c r="B110" s="1305" t="s">
        <v>321</v>
      </c>
      <c r="C110" s="1306"/>
      <c r="D110" s="1306"/>
      <c r="E110" s="1307"/>
      <c r="F110" s="320">
        <v>7</v>
      </c>
      <c r="G110" s="320">
        <v>7</v>
      </c>
      <c r="H110" s="321">
        <v>7</v>
      </c>
      <c r="I110" s="320">
        <v>7</v>
      </c>
      <c r="J110" s="286">
        <f>I110/H110*100</f>
        <v>100</v>
      </c>
    </row>
    <row r="111" spans="1:10" ht="12.75">
      <c r="A111" s="294"/>
      <c r="B111" s="1305"/>
      <c r="C111" s="1306"/>
      <c r="D111" s="1306"/>
      <c r="E111" s="1307"/>
      <c r="F111" s="295"/>
      <c r="G111" s="295"/>
      <c r="H111" s="296"/>
      <c r="I111" s="296"/>
      <c r="J111" s="319"/>
    </row>
    <row r="112" spans="1:10" ht="12.75">
      <c r="A112" s="294"/>
      <c r="B112" s="1305"/>
      <c r="C112" s="1306"/>
      <c r="D112" s="1306"/>
      <c r="E112" s="1307"/>
      <c r="F112" s="295"/>
      <c r="G112" s="295"/>
      <c r="H112" s="296"/>
      <c r="I112" s="296"/>
      <c r="J112" s="319"/>
    </row>
    <row r="113" spans="1:10" ht="12.75">
      <c r="A113" s="294"/>
      <c r="B113" s="1305"/>
      <c r="C113" s="1306"/>
      <c r="D113" s="1306"/>
      <c r="E113" s="1307"/>
      <c r="F113" s="295"/>
      <c r="G113" s="295"/>
      <c r="H113" s="296"/>
      <c r="I113" s="296"/>
      <c r="J113" s="319"/>
    </row>
    <row r="114" spans="1:10" ht="13.5" thickBot="1">
      <c r="A114" s="294"/>
      <c r="B114" s="1305"/>
      <c r="C114" s="1306"/>
      <c r="D114" s="1306"/>
      <c r="E114" s="1307"/>
      <c r="F114" s="297"/>
      <c r="G114" s="297"/>
      <c r="H114" s="298"/>
      <c r="I114" s="298"/>
      <c r="J114" s="286"/>
    </row>
    <row r="115" spans="1:10" ht="13.5" thickTop="1">
      <c r="A115" s="307"/>
      <c r="B115" s="308"/>
      <c r="C115" s="308"/>
      <c r="D115" s="308"/>
      <c r="E115" s="308"/>
      <c r="F115" s="322"/>
      <c r="G115" s="322"/>
      <c r="H115" s="322"/>
      <c r="I115" s="322"/>
      <c r="J115" s="310"/>
    </row>
    <row r="116" spans="1:10" ht="12.75">
      <c r="A116" s="311"/>
      <c r="B116" s="275"/>
      <c r="C116" s="275"/>
      <c r="D116" s="275"/>
      <c r="E116" s="275"/>
      <c r="F116" s="323"/>
      <c r="G116" s="323"/>
      <c r="H116" s="323"/>
      <c r="I116" s="323"/>
      <c r="J116" s="313"/>
    </row>
    <row r="117" spans="1:10" ht="12.75">
      <c r="A117" s="311"/>
      <c r="B117" s="275"/>
      <c r="C117" s="275"/>
      <c r="D117" s="275"/>
      <c r="E117" s="275"/>
      <c r="F117" s="323"/>
      <c r="G117" s="323"/>
      <c r="H117" s="323"/>
      <c r="I117" s="323"/>
      <c r="J117" s="313"/>
    </row>
    <row r="118" spans="1:10" ht="12.75">
      <c r="A118" s="311"/>
      <c r="B118" s="275"/>
      <c r="C118" s="275"/>
      <c r="D118" s="275"/>
      <c r="E118" s="275"/>
      <c r="F118" s="323"/>
      <c r="G118" s="323"/>
      <c r="H118" s="323"/>
      <c r="I118" s="323"/>
      <c r="J118" s="313"/>
    </row>
    <row r="119" spans="1:10" ht="12.75">
      <c r="A119" s="311"/>
      <c r="B119" s="275"/>
      <c r="C119" s="275"/>
      <c r="D119" s="275"/>
      <c r="E119" s="275"/>
      <c r="F119" s="323"/>
      <c r="G119" s="323"/>
      <c r="H119" s="323"/>
      <c r="I119" s="323"/>
      <c r="J119" s="313"/>
    </row>
    <row r="120" spans="1:10" ht="12.75">
      <c r="A120" s="311"/>
      <c r="B120" s="275"/>
      <c r="C120" s="275"/>
      <c r="D120" s="275"/>
      <c r="E120" s="275"/>
      <c r="F120" s="323"/>
      <c r="G120" s="323"/>
      <c r="H120" s="323"/>
      <c r="I120" s="323"/>
      <c r="J120" s="313"/>
    </row>
    <row r="121" spans="1:10" ht="12.75">
      <c r="A121" s="311"/>
      <c r="B121" s="275"/>
      <c r="C121" s="275"/>
      <c r="D121" s="275"/>
      <c r="E121" s="275"/>
      <c r="F121" s="323"/>
      <c r="G121" s="323"/>
      <c r="H121" s="323"/>
      <c r="I121" s="323"/>
      <c r="J121" s="313"/>
    </row>
    <row r="122" spans="1:10" ht="12.75">
      <c r="A122" s="311"/>
      <c r="B122" s="275"/>
      <c r="C122" s="275"/>
      <c r="D122" s="275"/>
      <c r="E122" s="275"/>
      <c r="F122" s="323"/>
      <c r="G122" s="323"/>
      <c r="H122" s="323"/>
      <c r="I122" s="323"/>
      <c r="J122" s="313"/>
    </row>
    <row r="123" spans="1:10" ht="12.75">
      <c r="A123" s="311"/>
      <c r="B123" s="275"/>
      <c r="C123" s="275"/>
      <c r="D123" s="275"/>
      <c r="E123" s="275"/>
      <c r="F123" s="323"/>
      <c r="G123" s="323"/>
      <c r="H123" s="323"/>
      <c r="I123" s="323"/>
      <c r="J123" s="313"/>
    </row>
    <row r="124" spans="1:10" ht="12.75">
      <c r="A124" s="311"/>
      <c r="B124" s="1306"/>
      <c r="C124" s="1306"/>
      <c r="D124" s="1306"/>
      <c r="E124" s="1306"/>
      <c r="F124" s="323"/>
      <c r="G124" s="323"/>
      <c r="H124" s="323"/>
      <c r="I124" s="323"/>
      <c r="J124" s="313"/>
    </row>
    <row r="125" spans="1:10" ht="15.75">
      <c r="A125" s="311"/>
      <c r="B125" s="1306"/>
      <c r="C125" s="1306"/>
      <c r="D125" s="1306"/>
      <c r="E125" s="1306"/>
      <c r="F125" s="323"/>
      <c r="G125" s="482" t="s">
        <v>87</v>
      </c>
      <c r="H125" s="482"/>
      <c r="I125" s="229"/>
      <c r="J125" s="229"/>
    </row>
    <row r="126" spans="1:10" ht="12.75">
      <c r="A126" s="311"/>
      <c r="B126" s="1306"/>
      <c r="C126" s="1306"/>
      <c r="D126" s="1306"/>
      <c r="E126" s="1306"/>
      <c r="F126" s="323"/>
      <c r="G126" s="323"/>
      <c r="H126" s="323"/>
      <c r="I126" s="323"/>
      <c r="J126" s="313"/>
    </row>
    <row r="127" spans="1:10" ht="13.5" thickBot="1">
      <c r="A127" s="324"/>
      <c r="B127" s="1343"/>
      <c r="C127" s="1343"/>
      <c r="D127" s="1343"/>
      <c r="E127" s="1343"/>
      <c r="F127" s="326"/>
      <c r="G127" s="326"/>
      <c r="H127" s="326"/>
      <c r="I127" s="326"/>
      <c r="J127" s="327" t="s">
        <v>822</v>
      </c>
    </row>
    <row r="128" spans="1:10" ht="13.5" thickTop="1">
      <c r="A128" s="294" t="s">
        <v>851</v>
      </c>
      <c r="B128" s="1315" t="s">
        <v>803</v>
      </c>
      <c r="C128" s="1316"/>
      <c r="D128" s="1316"/>
      <c r="E128" s="1317"/>
      <c r="F128" s="289"/>
      <c r="G128" s="289"/>
      <c r="H128" s="290"/>
      <c r="I128" s="290"/>
      <c r="J128" s="286"/>
    </row>
    <row r="129" spans="1:10" ht="12.75">
      <c r="A129" s="294"/>
      <c r="B129" s="1312" t="s">
        <v>907</v>
      </c>
      <c r="C129" s="1313"/>
      <c r="D129" s="1313"/>
      <c r="E129" s="1314"/>
      <c r="F129" s="291">
        <f>SUM(F130:F131)</f>
        <v>33924</v>
      </c>
      <c r="G129" s="291">
        <f>SUM(G130:G131)</f>
        <v>21668</v>
      </c>
      <c r="H129" s="291">
        <f>SUM(H130:H131)</f>
        <v>22720</v>
      </c>
      <c r="I129" s="291">
        <f>SUM(I130:I131)</f>
        <v>22720</v>
      </c>
      <c r="J129" s="285">
        <f>I129/H129*100</f>
        <v>100</v>
      </c>
    </row>
    <row r="130" spans="1:10" ht="12.75">
      <c r="A130" s="294"/>
      <c r="B130" s="1305" t="s">
        <v>322</v>
      </c>
      <c r="C130" s="1306"/>
      <c r="D130" s="1306"/>
      <c r="E130" s="1307"/>
      <c r="F130" s="295">
        <v>3717</v>
      </c>
      <c r="G130" s="295">
        <v>3000</v>
      </c>
      <c r="H130" s="296">
        <v>0</v>
      </c>
      <c r="I130" s="295">
        <v>0</v>
      </c>
      <c r="J130" s="319">
        <v>0</v>
      </c>
    </row>
    <row r="131" spans="1:10" ht="12.75">
      <c r="A131" s="294"/>
      <c r="B131" s="1305" t="s">
        <v>323</v>
      </c>
      <c r="C131" s="1306"/>
      <c r="D131" s="1306"/>
      <c r="E131" s="1307"/>
      <c r="F131" s="292">
        <f>F132-F130</f>
        <v>30207</v>
      </c>
      <c r="G131" s="292">
        <v>18668</v>
      </c>
      <c r="H131" s="293">
        <v>22720</v>
      </c>
      <c r="I131" s="292">
        <v>22720</v>
      </c>
      <c r="J131" s="319">
        <f>I131/H131*100</f>
        <v>100</v>
      </c>
    </row>
    <row r="132" spans="1:10" ht="12.75">
      <c r="A132" s="294"/>
      <c r="B132" s="1312" t="s">
        <v>908</v>
      </c>
      <c r="C132" s="1313"/>
      <c r="D132" s="1313"/>
      <c r="E132" s="1314"/>
      <c r="F132" s="291">
        <f>SUM(F133:F139)</f>
        <v>33924</v>
      </c>
      <c r="G132" s="291">
        <f>SUM(G133:G139)</f>
        <v>21668</v>
      </c>
      <c r="H132" s="291">
        <f>SUM(H133:H139)</f>
        <v>22720</v>
      </c>
      <c r="I132" s="291">
        <f>SUM(I133:I139)</f>
        <v>22720</v>
      </c>
      <c r="J132" s="285">
        <f>I132/H132*100</f>
        <v>100</v>
      </c>
    </row>
    <row r="133" spans="1:10" ht="12.75">
      <c r="A133" s="294"/>
      <c r="B133" s="1305" t="s">
        <v>310</v>
      </c>
      <c r="C133" s="1306"/>
      <c r="D133" s="1306"/>
      <c r="E133" s="1307"/>
      <c r="F133" s="292">
        <v>0</v>
      </c>
      <c r="G133" s="292">
        <v>0</v>
      </c>
      <c r="H133" s="293">
        <v>0</v>
      </c>
      <c r="I133" s="292">
        <v>0</v>
      </c>
      <c r="J133" s="319">
        <v>0</v>
      </c>
    </row>
    <row r="134" spans="1:10" ht="12.75">
      <c r="A134" s="294"/>
      <c r="B134" s="1305" t="s">
        <v>315</v>
      </c>
      <c r="C134" s="1306"/>
      <c r="D134" s="1306"/>
      <c r="E134" s="1307"/>
      <c r="F134" s="292">
        <v>0</v>
      </c>
      <c r="G134" s="292">
        <v>0</v>
      </c>
      <c r="H134" s="293">
        <v>0</v>
      </c>
      <c r="I134" s="292">
        <v>0</v>
      </c>
      <c r="J134" s="319">
        <v>0</v>
      </c>
    </row>
    <row r="135" spans="1:10" ht="12.75">
      <c r="A135" s="294"/>
      <c r="B135" s="1305" t="s">
        <v>316</v>
      </c>
      <c r="C135" s="1306"/>
      <c r="D135" s="1306"/>
      <c r="E135" s="1307"/>
      <c r="F135" s="295">
        <v>33924</v>
      </c>
      <c r="G135" s="295">
        <v>21668</v>
      </c>
      <c r="H135" s="296">
        <v>22720</v>
      </c>
      <c r="I135" s="295">
        <v>22720</v>
      </c>
      <c r="J135" s="319">
        <f>I135/H135*100</f>
        <v>100</v>
      </c>
    </row>
    <row r="136" spans="1:10" ht="12.75">
      <c r="A136" s="294"/>
      <c r="B136" s="1305" t="s">
        <v>317</v>
      </c>
      <c r="C136" s="1306"/>
      <c r="D136" s="1306"/>
      <c r="E136" s="1307"/>
      <c r="F136" s="295">
        <v>0</v>
      </c>
      <c r="G136" s="295">
        <v>0</v>
      </c>
      <c r="H136" s="296">
        <v>0</v>
      </c>
      <c r="I136" s="295">
        <v>0</v>
      </c>
      <c r="J136" s="286">
        <v>0</v>
      </c>
    </row>
    <row r="137" spans="1:10" ht="12.75">
      <c r="A137" s="294"/>
      <c r="B137" s="1305" t="s">
        <v>318</v>
      </c>
      <c r="C137" s="1306"/>
      <c r="D137" s="1306"/>
      <c r="E137" s="1307"/>
      <c r="F137" s="295">
        <v>0</v>
      </c>
      <c r="G137" s="295">
        <v>0</v>
      </c>
      <c r="H137" s="296">
        <v>0</v>
      </c>
      <c r="I137" s="295">
        <v>0</v>
      </c>
      <c r="J137" s="286">
        <v>0</v>
      </c>
    </row>
    <row r="138" spans="1:10" ht="12.75">
      <c r="A138" s="294"/>
      <c r="B138" s="1305" t="s">
        <v>319</v>
      </c>
      <c r="C138" s="1306"/>
      <c r="D138" s="1306"/>
      <c r="E138" s="1307"/>
      <c r="F138" s="295">
        <v>0</v>
      </c>
      <c r="G138" s="295">
        <v>0</v>
      </c>
      <c r="H138" s="296">
        <v>0</v>
      </c>
      <c r="I138" s="295">
        <v>0</v>
      </c>
      <c r="J138" s="286">
        <v>0</v>
      </c>
    </row>
    <row r="139" spans="1:10" ht="12.75">
      <c r="A139" s="294"/>
      <c r="B139" s="1305" t="s">
        <v>320</v>
      </c>
      <c r="C139" s="1306"/>
      <c r="D139" s="1306"/>
      <c r="E139" s="1307"/>
      <c r="F139" s="295">
        <v>0</v>
      </c>
      <c r="G139" s="295">
        <v>0</v>
      </c>
      <c r="H139" s="296">
        <v>0</v>
      </c>
      <c r="I139" s="295">
        <v>0</v>
      </c>
      <c r="J139" s="286">
        <v>0</v>
      </c>
    </row>
    <row r="140" spans="1:10" ht="12.75">
      <c r="A140" s="294"/>
      <c r="B140" s="1305" t="s">
        <v>796</v>
      </c>
      <c r="C140" s="1306"/>
      <c r="D140" s="1306"/>
      <c r="E140" s="1307"/>
      <c r="F140" s="320">
        <v>0</v>
      </c>
      <c r="G140" s="320">
        <v>0</v>
      </c>
      <c r="H140" s="321">
        <v>0</v>
      </c>
      <c r="I140" s="320">
        <v>0</v>
      </c>
      <c r="J140" s="286">
        <v>0</v>
      </c>
    </row>
    <row r="141" spans="1:10" ht="12.75">
      <c r="A141" s="294"/>
      <c r="B141" s="1305"/>
      <c r="C141" s="1306"/>
      <c r="D141" s="1306"/>
      <c r="E141" s="1307"/>
      <c r="F141" s="296"/>
      <c r="G141" s="295"/>
      <c r="H141" s="296"/>
      <c r="I141" s="296"/>
      <c r="J141" s="319"/>
    </row>
    <row r="142" spans="1:10" ht="12.75">
      <c r="A142" s="294" t="s">
        <v>856</v>
      </c>
      <c r="B142" s="1315" t="s">
        <v>804</v>
      </c>
      <c r="C142" s="1316"/>
      <c r="D142" s="1316"/>
      <c r="E142" s="1317"/>
      <c r="F142" s="290"/>
      <c r="G142" s="289"/>
      <c r="H142" s="290"/>
      <c r="I142" s="290"/>
      <c r="J142" s="286"/>
    </row>
    <row r="143" spans="1:10" ht="12.75">
      <c r="A143" s="294"/>
      <c r="B143" s="1312" t="s">
        <v>907</v>
      </c>
      <c r="C143" s="1313"/>
      <c r="D143" s="1313"/>
      <c r="E143" s="1314"/>
      <c r="F143" s="291">
        <f>SUM(F144:F145)</f>
        <v>2300</v>
      </c>
      <c r="G143" s="291">
        <f>SUM(G144:G145)</f>
        <v>2205</v>
      </c>
      <c r="H143" s="291">
        <f>SUM(H144:H145)</f>
        <v>2634</v>
      </c>
      <c r="I143" s="291">
        <f>SUM(I144:I145)</f>
        <v>2634</v>
      </c>
      <c r="J143" s="285">
        <f>I143/H143*100</f>
        <v>100</v>
      </c>
    </row>
    <row r="144" spans="1:10" ht="12.75">
      <c r="A144" s="294"/>
      <c r="B144" s="1305" t="s">
        <v>322</v>
      </c>
      <c r="C144" s="1306"/>
      <c r="D144" s="1306"/>
      <c r="E144" s="1307"/>
      <c r="F144" s="295">
        <v>2188</v>
      </c>
      <c r="G144" s="295">
        <v>2205</v>
      </c>
      <c r="H144" s="296">
        <v>1981</v>
      </c>
      <c r="I144" s="295">
        <v>1981</v>
      </c>
      <c r="J144" s="319">
        <f>I144/H144*100</f>
        <v>100</v>
      </c>
    </row>
    <row r="145" spans="1:10" ht="12.75">
      <c r="A145" s="294"/>
      <c r="B145" s="1305" t="s">
        <v>323</v>
      </c>
      <c r="C145" s="1306"/>
      <c r="D145" s="1306"/>
      <c r="E145" s="1307"/>
      <c r="F145" s="292">
        <f>F146-F144</f>
        <v>112</v>
      </c>
      <c r="G145" s="292">
        <f>G146-G144</f>
        <v>0</v>
      </c>
      <c r="H145" s="292">
        <v>653</v>
      </c>
      <c r="I145" s="292">
        <f>I146-I144</f>
        <v>653</v>
      </c>
      <c r="J145" s="319">
        <v>0</v>
      </c>
    </row>
    <row r="146" spans="1:10" ht="12.75">
      <c r="A146" s="294"/>
      <c r="B146" s="1312" t="s">
        <v>908</v>
      </c>
      <c r="C146" s="1313"/>
      <c r="D146" s="1313"/>
      <c r="E146" s="1314"/>
      <c r="F146" s="291">
        <f>SUM(F147:F153)</f>
        <v>2300</v>
      </c>
      <c r="G146" s="291">
        <f>SUM(G147:G153)</f>
        <v>2205</v>
      </c>
      <c r="H146" s="291">
        <f>SUM(H147:H153)</f>
        <v>2634</v>
      </c>
      <c r="I146" s="291">
        <f>SUM(I147:I153)</f>
        <v>2634</v>
      </c>
      <c r="J146" s="285">
        <f>I146/H146*100</f>
        <v>100</v>
      </c>
    </row>
    <row r="147" spans="1:10" ht="12.75">
      <c r="A147" s="294"/>
      <c r="B147" s="1305" t="s">
        <v>310</v>
      </c>
      <c r="C147" s="1306"/>
      <c r="D147" s="1306"/>
      <c r="E147" s="1307"/>
      <c r="F147" s="292">
        <v>466</v>
      </c>
      <c r="G147" s="292">
        <v>550</v>
      </c>
      <c r="H147" s="293">
        <v>850</v>
      </c>
      <c r="I147" s="292">
        <v>850</v>
      </c>
      <c r="J147" s="319">
        <f>I147/H147*100</f>
        <v>100</v>
      </c>
    </row>
    <row r="148" spans="1:10" ht="12.75">
      <c r="A148" s="294"/>
      <c r="B148" s="1305" t="s">
        <v>315</v>
      </c>
      <c r="C148" s="1306"/>
      <c r="D148" s="1306"/>
      <c r="E148" s="1307"/>
      <c r="F148" s="292">
        <v>126</v>
      </c>
      <c r="G148" s="292">
        <v>148</v>
      </c>
      <c r="H148" s="293">
        <v>222</v>
      </c>
      <c r="I148" s="292">
        <v>222</v>
      </c>
      <c r="J148" s="319">
        <f>I148/H148*100</f>
        <v>100</v>
      </c>
    </row>
    <row r="149" spans="1:10" ht="12.75">
      <c r="A149" s="294"/>
      <c r="B149" s="1305" t="s">
        <v>316</v>
      </c>
      <c r="C149" s="1306"/>
      <c r="D149" s="1306"/>
      <c r="E149" s="1307"/>
      <c r="F149" s="292">
        <v>1708</v>
      </c>
      <c r="G149" s="292">
        <v>1507</v>
      </c>
      <c r="H149" s="293">
        <v>1562</v>
      </c>
      <c r="I149" s="292">
        <v>1562</v>
      </c>
      <c r="J149" s="286">
        <f>I149/H149*100</f>
        <v>100</v>
      </c>
    </row>
    <row r="150" spans="1:10" ht="12.75">
      <c r="A150" s="294"/>
      <c r="B150" s="1305" t="s">
        <v>317</v>
      </c>
      <c r="C150" s="1306"/>
      <c r="D150" s="1306"/>
      <c r="E150" s="1307"/>
      <c r="F150" s="295">
        <v>0</v>
      </c>
      <c r="G150" s="295">
        <v>0</v>
      </c>
      <c r="H150" s="296">
        <v>0</v>
      </c>
      <c r="I150" s="295">
        <v>0</v>
      </c>
      <c r="J150" s="286">
        <v>0</v>
      </c>
    </row>
    <row r="151" spans="1:10" ht="12.75">
      <c r="A151" s="294"/>
      <c r="B151" s="1305" t="s">
        <v>318</v>
      </c>
      <c r="C151" s="1306"/>
      <c r="D151" s="1306"/>
      <c r="E151" s="1307"/>
      <c r="F151" s="295">
        <v>0</v>
      </c>
      <c r="G151" s="295">
        <v>0</v>
      </c>
      <c r="H151" s="296">
        <v>0</v>
      </c>
      <c r="I151" s="295">
        <v>0</v>
      </c>
      <c r="J151" s="286">
        <v>0</v>
      </c>
    </row>
    <row r="152" spans="1:10" ht="12.75">
      <c r="A152" s="294"/>
      <c r="B152" s="1305" t="s">
        <v>319</v>
      </c>
      <c r="C152" s="1306"/>
      <c r="D152" s="1306"/>
      <c r="E152" s="1307"/>
      <c r="F152" s="295">
        <v>0</v>
      </c>
      <c r="G152" s="295">
        <v>0</v>
      </c>
      <c r="H152" s="296">
        <v>0</v>
      </c>
      <c r="I152" s="295">
        <v>0</v>
      </c>
      <c r="J152" s="286">
        <v>0</v>
      </c>
    </row>
    <row r="153" spans="1:10" ht="12.75">
      <c r="A153" s="294"/>
      <c r="B153" s="1305" t="s">
        <v>320</v>
      </c>
      <c r="C153" s="1306"/>
      <c r="D153" s="1306"/>
      <c r="E153" s="1307"/>
      <c r="F153" s="295">
        <v>0</v>
      </c>
      <c r="G153" s="295">
        <v>0</v>
      </c>
      <c r="H153" s="296">
        <v>0</v>
      </c>
      <c r="I153" s="295">
        <v>0</v>
      </c>
      <c r="J153" s="286">
        <v>0</v>
      </c>
    </row>
    <row r="154" spans="1:10" ht="12.75">
      <c r="A154" s="294"/>
      <c r="B154" s="1305" t="s">
        <v>925</v>
      </c>
      <c r="C154" s="1306"/>
      <c r="D154" s="1306"/>
      <c r="E154" s="1307"/>
      <c r="F154" s="558">
        <v>0.5</v>
      </c>
      <c r="G154" s="558">
        <v>0.5</v>
      </c>
      <c r="H154" s="558">
        <v>0.5</v>
      </c>
      <c r="I154" s="558">
        <v>0.5</v>
      </c>
      <c r="J154" s="286">
        <f>I154/H154*100</f>
        <v>100</v>
      </c>
    </row>
    <row r="155" spans="1:10" ht="12.75">
      <c r="A155" s="294"/>
      <c r="B155" s="1305" t="s">
        <v>193</v>
      </c>
      <c r="C155" s="1306"/>
      <c r="D155" s="1306"/>
      <c r="E155" s="1307"/>
      <c r="F155" s="329"/>
      <c r="G155" s="328"/>
      <c r="H155" s="328">
        <v>1</v>
      </c>
      <c r="I155" s="329">
        <v>1</v>
      </c>
      <c r="J155" s="286">
        <f>I155/H155*100</f>
        <v>100</v>
      </c>
    </row>
    <row r="156" spans="1:10" ht="12.75">
      <c r="A156" s="294" t="s">
        <v>860</v>
      </c>
      <c r="B156" s="1315" t="s">
        <v>805</v>
      </c>
      <c r="C156" s="1316"/>
      <c r="D156" s="1316"/>
      <c r="E156" s="1317"/>
      <c r="F156" s="290"/>
      <c r="G156" s="289"/>
      <c r="H156" s="290"/>
      <c r="I156" s="290"/>
      <c r="J156" s="286"/>
    </row>
    <row r="157" spans="1:10" ht="12.75">
      <c r="A157" s="294"/>
      <c r="B157" s="1312" t="s">
        <v>907</v>
      </c>
      <c r="C157" s="1313"/>
      <c r="D157" s="1313"/>
      <c r="E157" s="1314"/>
      <c r="F157" s="291">
        <f>SUM(F158:F159)</f>
        <v>9902</v>
      </c>
      <c r="G157" s="291">
        <f>SUM(G158:G159)</f>
        <v>9010</v>
      </c>
      <c r="H157" s="291">
        <f>SUM(H158:H159)</f>
        <v>7206</v>
      </c>
      <c r="I157" s="291">
        <f>SUM(I158:I159)</f>
        <v>7206</v>
      </c>
      <c r="J157" s="285">
        <f>I157/H157*100</f>
        <v>100</v>
      </c>
    </row>
    <row r="158" spans="1:10" ht="12.75">
      <c r="A158" s="294"/>
      <c r="B158" s="1305" t="s">
        <v>322</v>
      </c>
      <c r="C158" s="1306"/>
      <c r="D158" s="1306"/>
      <c r="E158" s="1307"/>
      <c r="F158" s="295">
        <v>0</v>
      </c>
      <c r="G158" s="295">
        <v>0</v>
      </c>
      <c r="H158" s="296">
        <v>0</v>
      </c>
      <c r="I158" s="295">
        <v>0</v>
      </c>
      <c r="J158" s="286">
        <v>0</v>
      </c>
    </row>
    <row r="159" spans="1:10" ht="12.75">
      <c r="A159" s="294"/>
      <c r="B159" s="1305" t="s">
        <v>323</v>
      </c>
      <c r="C159" s="1306"/>
      <c r="D159" s="1306"/>
      <c r="E159" s="1307"/>
      <c r="F159" s="292">
        <v>9902</v>
      </c>
      <c r="G159" s="292">
        <v>9010</v>
      </c>
      <c r="H159" s="293">
        <v>7206</v>
      </c>
      <c r="I159" s="292">
        <v>7206</v>
      </c>
      <c r="J159" s="286">
        <f>I159/H159*100</f>
        <v>100</v>
      </c>
    </row>
    <row r="160" spans="1:10" ht="12.75">
      <c r="A160" s="294"/>
      <c r="B160" s="1312" t="s">
        <v>908</v>
      </c>
      <c r="C160" s="1313"/>
      <c r="D160" s="1313"/>
      <c r="E160" s="1314"/>
      <c r="F160" s="291">
        <f>SUM(F161:F167)</f>
        <v>9902</v>
      </c>
      <c r="G160" s="291">
        <f>SUM(G161:G167)</f>
        <v>9010</v>
      </c>
      <c r="H160" s="291">
        <f>SUM(H161:H167)</f>
        <v>7206</v>
      </c>
      <c r="I160" s="291">
        <f>SUM(I161:I167)</f>
        <v>7206</v>
      </c>
      <c r="J160" s="285">
        <f>I160/H160*100</f>
        <v>100</v>
      </c>
    </row>
    <row r="161" spans="1:10" ht="12.75">
      <c r="A161" s="294"/>
      <c r="B161" s="1305" t="s">
        <v>310</v>
      </c>
      <c r="C161" s="1306"/>
      <c r="D161" s="1306"/>
      <c r="E161" s="1307"/>
      <c r="F161" s="292">
        <v>0</v>
      </c>
      <c r="G161" s="292">
        <v>0</v>
      </c>
      <c r="H161" s="293">
        <v>0</v>
      </c>
      <c r="I161" s="292">
        <v>0</v>
      </c>
      <c r="J161" s="286">
        <v>0</v>
      </c>
    </row>
    <row r="162" spans="1:10" ht="12.75">
      <c r="A162" s="294"/>
      <c r="B162" s="1305" t="s">
        <v>315</v>
      </c>
      <c r="C162" s="1306"/>
      <c r="D162" s="1306"/>
      <c r="E162" s="1307"/>
      <c r="F162" s="292">
        <v>0</v>
      </c>
      <c r="G162" s="292">
        <v>0</v>
      </c>
      <c r="H162" s="293">
        <v>0</v>
      </c>
      <c r="I162" s="292">
        <v>0</v>
      </c>
      <c r="J162" s="286">
        <v>0</v>
      </c>
    </row>
    <row r="163" spans="1:10" ht="12.75">
      <c r="A163" s="294"/>
      <c r="B163" s="1305" t="s">
        <v>316</v>
      </c>
      <c r="C163" s="1306"/>
      <c r="D163" s="1306"/>
      <c r="E163" s="1307"/>
      <c r="F163" s="292">
        <v>9902</v>
      </c>
      <c r="G163" s="292">
        <v>9010</v>
      </c>
      <c r="H163" s="293">
        <v>7206</v>
      </c>
      <c r="I163" s="292">
        <v>7206</v>
      </c>
      <c r="J163" s="286">
        <f>I163/H163*100</f>
        <v>100</v>
      </c>
    </row>
    <row r="164" spans="1:10" ht="12.75">
      <c r="A164" s="294"/>
      <c r="B164" s="1305" t="s">
        <v>317</v>
      </c>
      <c r="C164" s="1306"/>
      <c r="D164" s="1306"/>
      <c r="E164" s="1307"/>
      <c r="F164" s="295">
        <v>0</v>
      </c>
      <c r="G164" s="295">
        <v>0</v>
      </c>
      <c r="H164" s="296">
        <v>0</v>
      </c>
      <c r="I164" s="295">
        <v>0</v>
      </c>
      <c r="J164" s="286">
        <v>0</v>
      </c>
    </row>
    <row r="165" spans="1:10" ht="12.75">
      <c r="A165" s="294"/>
      <c r="B165" s="1305" t="s">
        <v>318</v>
      </c>
      <c r="C165" s="1306"/>
      <c r="D165" s="1306"/>
      <c r="E165" s="1307"/>
      <c r="F165" s="295">
        <v>0</v>
      </c>
      <c r="G165" s="295">
        <v>0</v>
      </c>
      <c r="H165" s="296">
        <v>0</v>
      </c>
      <c r="I165" s="295">
        <v>0</v>
      </c>
      <c r="J165" s="286">
        <v>0</v>
      </c>
    </row>
    <row r="166" spans="1:10" ht="12.75">
      <c r="A166" s="294"/>
      <c r="B166" s="1305" t="s">
        <v>319</v>
      </c>
      <c r="C166" s="1306"/>
      <c r="D166" s="1306"/>
      <c r="E166" s="1307"/>
      <c r="F166" s="295">
        <v>0</v>
      </c>
      <c r="G166" s="295">
        <v>0</v>
      </c>
      <c r="H166" s="296">
        <v>0</v>
      </c>
      <c r="I166" s="295">
        <v>0</v>
      </c>
      <c r="J166" s="286">
        <v>0</v>
      </c>
    </row>
    <row r="167" spans="1:10" ht="12.75">
      <c r="A167" s="294"/>
      <c r="B167" s="1305" t="s">
        <v>320</v>
      </c>
      <c r="C167" s="1306"/>
      <c r="D167" s="1306"/>
      <c r="E167" s="1307"/>
      <c r="F167" s="295">
        <v>0</v>
      </c>
      <c r="G167" s="295">
        <v>0</v>
      </c>
      <c r="H167" s="296">
        <v>0</v>
      </c>
      <c r="I167" s="295">
        <v>0</v>
      </c>
      <c r="J167" s="286">
        <v>0</v>
      </c>
    </row>
    <row r="168" spans="1:10" ht="12.75">
      <c r="A168" s="294"/>
      <c r="B168" s="1305" t="s">
        <v>796</v>
      </c>
      <c r="C168" s="1306"/>
      <c r="D168" s="1306"/>
      <c r="E168" s="1307"/>
      <c r="F168" s="297">
        <v>0</v>
      </c>
      <c r="G168" s="297">
        <v>0</v>
      </c>
      <c r="H168" s="298">
        <v>0</v>
      </c>
      <c r="I168" s="297">
        <v>0</v>
      </c>
      <c r="J168" s="286">
        <v>0</v>
      </c>
    </row>
    <row r="169" spans="1:10" ht="12.75">
      <c r="A169" s="294"/>
      <c r="B169" s="1305"/>
      <c r="C169" s="1306"/>
      <c r="D169" s="1306"/>
      <c r="E169" s="1307"/>
      <c r="F169" s="296"/>
      <c r="G169" s="295"/>
      <c r="H169" s="296"/>
      <c r="I169" s="296"/>
      <c r="J169" s="286"/>
    </row>
    <row r="170" spans="1:10" ht="12.75">
      <c r="A170" s="294" t="s">
        <v>865</v>
      </c>
      <c r="B170" s="1315" t="s">
        <v>806</v>
      </c>
      <c r="C170" s="1316"/>
      <c r="D170" s="1316"/>
      <c r="E170" s="1317"/>
      <c r="F170" s="290"/>
      <c r="G170" s="289"/>
      <c r="H170" s="290"/>
      <c r="I170" s="290"/>
      <c r="J170" s="286"/>
    </row>
    <row r="171" spans="1:10" ht="12.75">
      <c r="A171" s="294"/>
      <c r="B171" s="1312" t="s">
        <v>907</v>
      </c>
      <c r="C171" s="1313"/>
      <c r="D171" s="1313"/>
      <c r="E171" s="1314"/>
      <c r="F171" s="291">
        <f>SUM(F172:F173)</f>
        <v>105353</v>
      </c>
      <c r="G171" s="291">
        <f>SUM(G172:G173)</f>
        <v>3606</v>
      </c>
      <c r="H171" s="291">
        <f>SUM(H172:H173)</f>
        <v>3290</v>
      </c>
      <c r="I171" s="291">
        <f>SUM(I172:I173)</f>
        <v>3290</v>
      </c>
      <c r="J171" s="285">
        <f>I171/H171*100</f>
        <v>100</v>
      </c>
    </row>
    <row r="172" spans="1:10" ht="12.75">
      <c r="A172" s="294"/>
      <c r="B172" s="1305" t="s">
        <v>322</v>
      </c>
      <c r="C172" s="1306"/>
      <c r="D172" s="1306"/>
      <c r="E172" s="1307"/>
      <c r="F172" s="292">
        <v>0</v>
      </c>
      <c r="G172" s="292">
        <v>0</v>
      </c>
      <c r="H172" s="293">
        <v>0</v>
      </c>
      <c r="I172" s="292">
        <v>0</v>
      </c>
      <c r="J172" s="286">
        <v>0</v>
      </c>
    </row>
    <row r="173" spans="1:10" ht="12.75">
      <c r="A173" s="294"/>
      <c r="B173" s="1305" t="s">
        <v>323</v>
      </c>
      <c r="C173" s="1306"/>
      <c r="D173" s="1306"/>
      <c r="E173" s="1307"/>
      <c r="F173" s="292">
        <v>105353</v>
      </c>
      <c r="G173" s="292">
        <v>3606</v>
      </c>
      <c r="H173" s="293">
        <v>3290</v>
      </c>
      <c r="I173" s="292">
        <v>3290</v>
      </c>
      <c r="J173" s="286">
        <f>I173/H173*100</f>
        <v>100</v>
      </c>
    </row>
    <row r="174" spans="1:10" ht="12.75">
      <c r="A174" s="294"/>
      <c r="B174" s="1312" t="s">
        <v>908</v>
      </c>
      <c r="C174" s="1313"/>
      <c r="D174" s="1313"/>
      <c r="E174" s="1314"/>
      <c r="F174" s="291">
        <f>SUM(F175:F181)</f>
        <v>105353</v>
      </c>
      <c r="G174" s="291">
        <f>SUM(G175:G181)</f>
        <v>3606</v>
      </c>
      <c r="H174" s="291">
        <f>SUM(H175:H181)</f>
        <v>3290</v>
      </c>
      <c r="I174" s="291">
        <f>SUM(I175:I181)</f>
        <v>3290</v>
      </c>
      <c r="J174" s="285">
        <f>I174/H174*100</f>
        <v>100</v>
      </c>
    </row>
    <row r="175" spans="1:10" ht="12.75">
      <c r="A175" s="294"/>
      <c r="B175" s="1305" t="s">
        <v>310</v>
      </c>
      <c r="C175" s="1306"/>
      <c r="D175" s="1306"/>
      <c r="E175" s="1307"/>
      <c r="F175" s="292">
        <v>0</v>
      </c>
      <c r="G175" s="292">
        <v>0</v>
      </c>
      <c r="H175" s="293">
        <v>0</v>
      </c>
      <c r="I175" s="292">
        <v>0</v>
      </c>
      <c r="J175" s="286">
        <v>0</v>
      </c>
    </row>
    <row r="176" spans="1:10" ht="12.75">
      <c r="A176" s="294"/>
      <c r="B176" s="1305" t="s">
        <v>315</v>
      </c>
      <c r="C176" s="1306"/>
      <c r="D176" s="1306"/>
      <c r="E176" s="1307"/>
      <c r="F176" s="292">
        <v>3637</v>
      </c>
      <c r="G176" s="292">
        <v>674</v>
      </c>
      <c r="H176" s="293">
        <v>113</v>
      </c>
      <c r="I176" s="292">
        <v>113</v>
      </c>
      <c r="J176" s="286">
        <f>I176/H176*100</f>
        <v>100</v>
      </c>
    </row>
    <row r="177" spans="1:10" ht="12.75">
      <c r="A177" s="294"/>
      <c r="B177" s="1305" t="s">
        <v>316</v>
      </c>
      <c r="C177" s="1306"/>
      <c r="D177" s="1306"/>
      <c r="E177" s="1307"/>
      <c r="F177" s="295">
        <v>0</v>
      </c>
      <c r="G177" s="295">
        <v>0</v>
      </c>
      <c r="H177" s="296">
        <v>0</v>
      </c>
      <c r="I177" s="295">
        <v>0</v>
      </c>
      <c r="J177" s="286">
        <v>0</v>
      </c>
    </row>
    <row r="178" spans="1:10" ht="12.75">
      <c r="A178" s="330"/>
      <c r="B178" s="1305" t="s">
        <v>317</v>
      </c>
      <c r="C178" s="1306"/>
      <c r="D178" s="1306"/>
      <c r="E178" s="1307"/>
      <c r="F178" s="295">
        <v>0</v>
      </c>
      <c r="G178" s="295">
        <v>0</v>
      </c>
      <c r="H178" s="296">
        <v>0</v>
      </c>
      <c r="I178" s="295">
        <v>0</v>
      </c>
      <c r="J178" s="286">
        <v>0</v>
      </c>
    </row>
    <row r="179" spans="1:10" ht="12.75">
      <c r="A179" s="330"/>
      <c r="B179" s="1305" t="s">
        <v>318</v>
      </c>
      <c r="C179" s="1306"/>
      <c r="D179" s="1306"/>
      <c r="E179" s="1307"/>
      <c r="F179" s="295">
        <v>0</v>
      </c>
      <c r="G179" s="295">
        <v>0</v>
      </c>
      <c r="H179" s="296">
        <v>0</v>
      </c>
      <c r="I179" s="295">
        <v>0</v>
      </c>
      <c r="J179" s="286">
        <v>0</v>
      </c>
    </row>
    <row r="180" spans="1:10" ht="12.75">
      <c r="A180" s="330"/>
      <c r="B180" s="1305" t="s">
        <v>319</v>
      </c>
      <c r="C180" s="1306"/>
      <c r="D180" s="1306"/>
      <c r="E180" s="1307"/>
      <c r="F180" s="295">
        <v>0</v>
      </c>
      <c r="G180" s="295">
        <v>0</v>
      </c>
      <c r="H180" s="296">
        <v>0</v>
      </c>
      <c r="I180" s="295">
        <v>0</v>
      </c>
      <c r="J180" s="286">
        <v>0</v>
      </c>
    </row>
    <row r="181" spans="1:10" ht="12.75">
      <c r="A181" s="330"/>
      <c r="B181" s="1305" t="s">
        <v>320</v>
      </c>
      <c r="C181" s="1306"/>
      <c r="D181" s="1306"/>
      <c r="E181" s="1307"/>
      <c r="F181" s="295">
        <v>101716</v>
      </c>
      <c r="G181" s="295">
        <v>2932</v>
      </c>
      <c r="H181" s="296">
        <v>3177</v>
      </c>
      <c r="I181" s="295">
        <v>3177</v>
      </c>
      <c r="J181" s="286">
        <f>I181/H181*100</f>
        <v>100</v>
      </c>
    </row>
    <row r="182" spans="1:10" ht="12.75">
      <c r="A182" s="330"/>
      <c r="B182" s="1305" t="s">
        <v>796</v>
      </c>
      <c r="C182" s="1306"/>
      <c r="D182" s="1306"/>
      <c r="E182" s="1307"/>
      <c r="F182" s="297">
        <v>0</v>
      </c>
      <c r="G182" s="297">
        <v>0</v>
      </c>
      <c r="H182" s="298">
        <v>0</v>
      </c>
      <c r="I182" s="297">
        <v>0</v>
      </c>
      <c r="J182" s="286">
        <v>0</v>
      </c>
    </row>
    <row r="183" spans="1:10" ht="12.75">
      <c r="A183" s="294"/>
      <c r="B183" s="1305"/>
      <c r="C183" s="1306"/>
      <c r="D183" s="1306"/>
      <c r="E183" s="1307"/>
      <c r="F183" s="296"/>
      <c r="G183" s="295"/>
      <c r="H183" s="296"/>
      <c r="I183" s="296"/>
      <c r="J183" s="286"/>
    </row>
    <row r="184" spans="1:10" ht="12.75">
      <c r="A184" s="294"/>
      <c r="B184" s="1305"/>
      <c r="C184" s="1306"/>
      <c r="D184" s="1306"/>
      <c r="E184" s="1307"/>
      <c r="F184" s="296"/>
      <c r="G184" s="295"/>
      <c r="H184" s="296"/>
      <c r="I184" s="296"/>
      <c r="J184" s="286"/>
    </row>
    <row r="185" spans="1:10" ht="12.75">
      <c r="A185" s="294"/>
      <c r="B185" s="1305"/>
      <c r="C185" s="1306"/>
      <c r="D185" s="1306"/>
      <c r="E185" s="1307"/>
      <c r="F185" s="296"/>
      <c r="G185" s="295"/>
      <c r="H185" s="296"/>
      <c r="I185" s="296"/>
      <c r="J185" s="286"/>
    </row>
    <row r="186" spans="1:10" ht="13.5" thickBot="1">
      <c r="A186" s="294"/>
      <c r="B186" s="1305"/>
      <c r="C186" s="1306"/>
      <c r="D186" s="1306"/>
      <c r="E186" s="1307"/>
      <c r="F186" s="321"/>
      <c r="G186" s="320"/>
      <c r="H186" s="321"/>
      <c r="I186" s="321"/>
      <c r="J186" s="286"/>
    </row>
    <row r="187" spans="1:10" ht="13.5" thickTop="1">
      <c r="A187" s="307"/>
      <c r="B187" s="308"/>
      <c r="C187" s="308"/>
      <c r="D187" s="308"/>
      <c r="E187" s="308"/>
      <c r="F187" s="331"/>
      <c r="G187" s="331"/>
      <c r="H187" s="331"/>
      <c r="I187" s="331"/>
      <c r="J187" s="310"/>
    </row>
    <row r="188" spans="1:10" ht="12.75">
      <c r="A188" s="311"/>
      <c r="B188" s="275"/>
      <c r="C188" s="275"/>
      <c r="D188" s="275"/>
      <c r="E188" s="275"/>
      <c r="F188" s="332"/>
      <c r="G188" s="332"/>
      <c r="H188" s="332"/>
      <c r="I188" s="332"/>
      <c r="J188" s="313"/>
    </row>
    <row r="189" spans="1:10" ht="15">
      <c r="A189" s="311"/>
      <c r="B189" s="275"/>
      <c r="C189" s="275"/>
      <c r="D189" s="275"/>
      <c r="E189" s="275"/>
      <c r="F189" s="332"/>
      <c r="G189" s="450" t="s">
        <v>86</v>
      </c>
      <c r="H189" s="450"/>
      <c r="I189" s="233"/>
      <c r="J189" s="233"/>
    </row>
    <row r="190" spans="1:10" ht="12.75">
      <c r="A190" s="311"/>
      <c r="B190" s="275"/>
      <c r="C190" s="275"/>
      <c r="D190" s="275"/>
      <c r="E190" s="275"/>
      <c r="F190" s="332"/>
      <c r="G190" s="332"/>
      <c r="H190" s="332"/>
      <c r="I190" s="332"/>
      <c r="J190" s="313"/>
    </row>
    <row r="191" spans="1:10" ht="13.5" thickBot="1">
      <c r="A191" s="325"/>
      <c r="B191" s="1343"/>
      <c r="C191" s="1343"/>
      <c r="D191" s="1343"/>
      <c r="E191" s="1343"/>
      <c r="F191" s="326"/>
      <c r="G191" s="326"/>
      <c r="H191" s="326"/>
      <c r="I191" s="326"/>
      <c r="J191" s="327" t="s">
        <v>822</v>
      </c>
    </row>
    <row r="192" spans="1:10" ht="13.5" thickTop="1">
      <c r="A192" s="294" t="s">
        <v>867</v>
      </c>
      <c r="B192" s="1315" t="s">
        <v>807</v>
      </c>
      <c r="C192" s="1316"/>
      <c r="D192" s="1316"/>
      <c r="E192" s="1317"/>
      <c r="F192" s="289"/>
      <c r="G192" s="289"/>
      <c r="H192" s="290"/>
      <c r="I192" s="290"/>
      <c r="J192" s="286"/>
    </row>
    <row r="193" spans="1:10" ht="12.75">
      <c r="A193" s="294"/>
      <c r="B193" s="1312" t="s">
        <v>907</v>
      </c>
      <c r="C193" s="1313"/>
      <c r="D193" s="1313"/>
      <c r="E193" s="1314"/>
      <c r="F193" s="291">
        <f>SUM(F194:F196)</f>
        <v>17714</v>
      </c>
      <c r="G193" s="291">
        <f>SUM(G194:G196)</f>
        <v>4333</v>
      </c>
      <c r="H193" s="291">
        <f>SUM(H194:H196)</f>
        <v>3453</v>
      </c>
      <c r="I193" s="291">
        <f>SUM(I194:I196)</f>
        <v>3453</v>
      </c>
      <c r="J193" s="285">
        <f>I193/H193*100</f>
        <v>100</v>
      </c>
    </row>
    <row r="194" spans="1:10" ht="12.75">
      <c r="A194" s="294"/>
      <c r="B194" s="1305" t="s">
        <v>322</v>
      </c>
      <c r="C194" s="1306"/>
      <c r="D194" s="1306"/>
      <c r="E194" s="1307"/>
      <c r="F194" s="292">
        <v>0</v>
      </c>
      <c r="G194" s="292">
        <v>0</v>
      </c>
      <c r="H194" s="293">
        <v>0</v>
      </c>
      <c r="I194" s="292">
        <v>0</v>
      </c>
      <c r="J194" s="319">
        <v>0</v>
      </c>
    </row>
    <row r="195" spans="1:10" ht="12.75">
      <c r="A195" s="294"/>
      <c r="B195" s="1305" t="s">
        <v>921</v>
      </c>
      <c r="C195" s="1026"/>
      <c r="D195" s="1026"/>
      <c r="E195" s="1027"/>
      <c r="F195" s="292">
        <v>11049</v>
      </c>
      <c r="G195" s="292">
        <v>0</v>
      </c>
      <c r="H195" s="293">
        <v>0</v>
      </c>
      <c r="I195" s="292">
        <v>0</v>
      </c>
      <c r="J195" s="319">
        <v>0</v>
      </c>
    </row>
    <row r="196" spans="1:10" ht="12.75">
      <c r="A196" s="294"/>
      <c r="B196" s="1305" t="s">
        <v>323</v>
      </c>
      <c r="C196" s="1306"/>
      <c r="D196" s="1306"/>
      <c r="E196" s="1307"/>
      <c r="F196" s="292">
        <f>F197-F195</f>
        <v>6665</v>
      </c>
      <c r="G196" s="292">
        <v>4333</v>
      </c>
      <c r="H196" s="292">
        <f>H197-H195</f>
        <v>3453</v>
      </c>
      <c r="I196" s="292">
        <f>I197-I195</f>
        <v>3453</v>
      </c>
      <c r="J196" s="319">
        <f>I196/H196*100</f>
        <v>100</v>
      </c>
    </row>
    <row r="197" spans="1:10" ht="12.75">
      <c r="A197" s="294"/>
      <c r="B197" s="1312" t="s">
        <v>908</v>
      </c>
      <c r="C197" s="1313"/>
      <c r="D197" s="1313"/>
      <c r="E197" s="1314"/>
      <c r="F197" s="291">
        <f>SUM(F198:F204)</f>
        <v>17714</v>
      </c>
      <c r="G197" s="291">
        <f>SUM(G198:G204)</f>
        <v>4333</v>
      </c>
      <c r="H197" s="291">
        <f>SUM(H198:H204)</f>
        <v>3453</v>
      </c>
      <c r="I197" s="291">
        <f>SUM(I198:I204)</f>
        <v>3453</v>
      </c>
      <c r="J197" s="319">
        <f>I197/H197*100</f>
        <v>100</v>
      </c>
    </row>
    <row r="198" spans="1:10" ht="12.75">
      <c r="A198" s="294"/>
      <c r="B198" s="1305" t="s">
        <v>310</v>
      </c>
      <c r="C198" s="1306"/>
      <c r="D198" s="1306"/>
      <c r="E198" s="1307"/>
      <c r="F198" s="295">
        <v>0</v>
      </c>
      <c r="G198" s="295">
        <v>0</v>
      </c>
      <c r="H198" s="296">
        <v>0</v>
      </c>
      <c r="I198" s="295">
        <v>0</v>
      </c>
      <c r="J198" s="319">
        <v>0</v>
      </c>
    </row>
    <row r="199" spans="1:10" ht="12.75">
      <c r="A199" s="294"/>
      <c r="B199" s="1305" t="s">
        <v>315</v>
      </c>
      <c r="C199" s="1306"/>
      <c r="D199" s="1306"/>
      <c r="E199" s="1307"/>
      <c r="F199" s="295">
        <v>0</v>
      </c>
      <c r="G199" s="295">
        <v>0</v>
      </c>
      <c r="H199" s="296">
        <v>0</v>
      </c>
      <c r="I199" s="295">
        <v>0</v>
      </c>
      <c r="J199" s="319">
        <v>0</v>
      </c>
    </row>
    <row r="200" spans="1:10" ht="12.75">
      <c r="A200" s="294"/>
      <c r="B200" s="1305" t="s">
        <v>316</v>
      </c>
      <c r="C200" s="1306"/>
      <c r="D200" s="1306"/>
      <c r="E200" s="1307"/>
      <c r="F200" s="292">
        <v>0</v>
      </c>
      <c r="G200" s="292">
        <v>0</v>
      </c>
      <c r="H200" s="293">
        <v>0</v>
      </c>
      <c r="I200" s="292">
        <v>0</v>
      </c>
      <c r="J200" s="319">
        <v>0</v>
      </c>
    </row>
    <row r="201" spans="1:10" ht="12.75">
      <c r="A201" s="294"/>
      <c r="B201" s="1305" t="s">
        <v>317</v>
      </c>
      <c r="C201" s="1306"/>
      <c r="D201" s="1306"/>
      <c r="E201" s="1307"/>
      <c r="F201" s="295">
        <v>0</v>
      </c>
      <c r="G201" s="295">
        <v>0</v>
      </c>
      <c r="H201" s="296">
        <v>0</v>
      </c>
      <c r="I201" s="295">
        <v>0</v>
      </c>
      <c r="J201" s="319">
        <v>0</v>
      </c>
    </row>
    <row r="202" spans="1:10" ht="12.75">
      <c r="A202" s="294"/>
      <c r="B202" s="1305" t="s">
        <v>318</v>
      </c>
      <c r="C202" s="1306"/>
      <c r="D202" s="1306"/>
      <c r="E202" s="1307"/>
      <c r="F202" s="295">
        <v>0</v>
      </c>
      <c r="G202" s="295">
        <v>0</v>
      </c>
      <c r="H202" s="296">
        <v>0</v>
      </c>
      <c r="I202" s="295">
        <v>0</v>
      </c>
      <c r="J202" s="319">
        <v>0</v>
      </c>
    </row>
    <row r="203" spans="1:10" ht="12.75">
      <c r="A203" s="294"/>
      <c r="B203" s="1305" t="s">
        <v>319</v>
      </c>
      <c r="C203" s="1306"/>
      <c r="D203" s="1306"/>
      <c r="E203" s="1307"/>
      <c r="F203" s="295">
        <v>0</v>
      </c>
      <c r="G203" s="295">
        <v>0</v>
      </c>
      <c r="H203" s="296">
        <v>0</v>
      </c>
      <c r="I203" s="295">
        <v>0</v>
      </c>
      <c r="J203" s="319">
        <v>0</v>
      </c>
    </row>
    <row r="204" spans="1:10" ht="12.75">
      <c r="A204" s="294"/>
      <c r="B204" s="1305" t="s">
        <v>320</v>
      </c>
      <c r="C204" s="1306"/>
      <c r="D204" s="1306"/>
      <c r="E204" s="1307"/>
      <c r="F204" s="295">
        <v>17714</v>
      </c>
      <c r="G204" s="295">
        <v>4333</v>
      </c>
      <c r="H204" s="296">
        <v>3453</v>
      </c>
      <c r="I204" s="295">
        <v>3453</v>
      </c>
      <c r="J204" s="319">
        <f>I204/H204*100</f>
        <v>100</v>
      </c>
    </row>
    <row r="205" spans="1:10" ht="12.75">
      <c r="A205" s="294"/>
      <c r="B205" s="1305" t="s">
        <v>796</v>
      </c>
      <c r="C205" s="1306"/>
      <c r="D205" s="1306"/>
      <c r="E205" s="1307"/>
      <c r="F205" s="299">
        <v>0</v>
      </c>
      <c r="G205" s="299">
        <v>0</v>
      </c>
      <c r="H205" s="300"/>
      <c r="I205" s="299">
        <v>0</v>
      </c>
      <c r="J205" s="286">
        <v>0</v>
      </c>
    </row>
    <row r="206" spans="1:10" ht="12.75">
      <c r="A206" s="294"/>
      <c r="B206" s="1315"/>
      <c r="C206" s="1316"/>
      <c r="D206" s="1316"/>
      <c r="E206" s="1317"/>
      <c r="F206" s="290"/>
      <c r="G206" s="289"/>
      <c r="H206" s="290"/>
      <c r="I206" s="290"/>
      <c r="J206" s="286"/>
    </row>
    <row r="207" spans="1:10" ht="12.75">
      <c r="A207" s="294" t="s">
        <v>870</v>
      </c>
      <c r="B207" s="1315" t="s">
        <v>808</v>
      </c>
      <c r="C207" s="1316"/>
      <c r="D207" s="1316"/>
      <c r="E207" s="1317"/>
      <c r="F207" s="290"/>
      <c r="G207" s="289"/>
      <c r="H207" s="290"/>
      <c r="I207" s="290"/>
      <c r="J207" s="286"/>
    </row>
    <row r="208" spans="1:10" ht="12.75">
      <c r="A208" s="294"/>
      <c r="B208" s="1312" t="s">
        <v>907</v>
      </c>
      <c r="C208" s="1313"/>
      <c r="D208" s="1313"/>
      <c r="E208" s="1314"/>
      <c r="F208" s="291">
        <f>SUM(F209:F212)</f>
        <v>314077</v>
      </c>
      <c r="G208" s="291">
        <f>SUM(G209:G212)</f>
        <v>95757</v>
      </c>
      <c r="H208" s="291">
        <f>SUM(H209:H212)</f>
        <v>45863</v>
      </c>
      <c r="I208" s="291">
        <f>SUM(I209:I212)</f>
        <v>41019</v>
      </c>
      <c r="J208" s="285">
        <f aca="true" t="shared" si="2" ref="J208:J217">I208/H208*100</f>
        <v>89.43810915116761</v>
      </c>
    </row>
    <row r="209" spans="1:10" ht="12.75">
      <c r="A209" s="294"/>
      <c r="B209" s="1305" t="s">
        <v>922</v>
      </c>
      <c r="C209" s="1306"/>
      <c r="D209" s="1306"/>
      <c r="E209" s="1307"/>
      <c r="F209" s="292">
        <v>40000</v>
      </c>
      <c r="G209" s="292">
        <v>95757</v>
      </c>
      <c r="H209" s="293">
        <v>42763</v>
      </c>
      <c r="I209" s="292">
        <v>37826</v>
      </c>
      <c r="J209" s="319">
        <f t="shared" si="2"/>
        <v>88.45497275682249</v>
      </c>
    </row>
    <row r="210" spans="1:10" ht="12.75">
      <c r="A210" s="294"/>
      <c r="B210" s="1305" t="s">
        <v>621</v>
      </c>
      <c r="C210" s="1026"/>
      <c r="D210" s="1026"/>
      <c r="E210" s="1027"/>
      <c r="F210" s="292">
        <v>130000</v>
      </c>
      <c r="G210" s="292">
        <v>0</v>
      </c>
      <c r="H210" s="293">
        <v>0</v>
      </c>
      <c r="I210" s="292">
        <v>0</v>
      </c>
      <c r="J210" s="319">
        <v>0</v>
      </c>
    </row>
    <row r="211" spans="1:10" ht="12.75">
      <c r="A211" s="294"/>
      <c r="B211" s="1305" t="s">
        <v>923</v>
      </c>
      <c r="C211" s="1035"/>
      <c r="D211" s="1035"/>
      <c r="E211" s="1027"/>
      <c r="F211" s="292">
        <v>55229</v>
      </c>
      <c r="G211" s="292">
        <v>0</v>
      </c>
      <c r="H211" s="293">
        <v>0</v>
      </c>
      <c r="I211" s="292">
        <v>0</v>
      </c>
      <c r="J211" s="319">
        <v>0</v>
      </c>
    </row>
    <row r="212" spans="1:10" ht="12.75">
      <c r="A212" s="294"/>
      <c r="B212" s="1305" t="s">
        <v>17</v>
      </c>
      <c r="C212" s="1306"/>
      <c r="D212" s="1306"/>
      <c r="E212" s="1307"/>
      <c r="F212" s="295">
        <v>88848</v>
      </c>
      <c r="G212" s="295">
        <v>0</v>
      </c>
      <c r="H212" s="296">
        <v>3100</v>
      </c>
      <c r="I212" s="295">
        <v>3193</v>
      </c>
      <c r="J212" s="319">
        <f t="shared" si="2"/>
        <v>103</v>
      </c>
    </row>
    <row r="213" spans="1:10" ht="12.75">
      <c r="A213" s="294"/>
      <c r="B213" s="1312" t="s">
        <v>908</v>
      </c>
      <c r="C213" s="1313"/>
      <c r="D213" s="1313"/>
      <c r="E213" s="1314"/>
      <c r="F213" s="291">
        <f>SUM(F214:F217)</f>
        <v>181465</v>
      </c>
      <c r="G213" s="291">
        <f>SUM(G214:G217)</f>
        <v>103918</v>
      </c>
      <c r="H213" s="291">
        <f>SUM(H214:H217)</f>
        <v>90400</v>
      </c>
      <c r="I213" s="291">
        <f>SUM(I214:I217)</f>
        <v>75516</v>
      </c>
      <c r="J213" s="285">
        <f t="shared" si="2"/>
        <v>83.5353982300885</v>
      </c>
    </row>
    <row r="214" spans="1:10" ht="12.75">
      <c r="A214" s="294"/>
      <c r="B214" s="1305" t="s">
        <v>618</v>
      </c>
      <c r="C214" s="1306"/>
      <c r="D214" s="1306"/>
      <c r="E214" s="1307"/>
      <c r="F214" s="295">
        <v>9380</v>
      </c>
      <c r="G214" s="295">
        <v>9382</v>
      </c>
      <c r="H214" s="296">
        <v>9382</v>
      </c>
      <c r="I214" s="295">
        <v>7036</v>
      </c>
      <c r="J214" s="286">
        <f t="shared" si="2"/>
        <v>74.99467064591772</v>
      </c>
    </row>
    <row r="215" spans="1:10" ht="12.75">
      <c r="A215" s="294"/>
      <c r="B215" s="1305" t="s">
        <v>619</v>
      </c>
      <c r="C215" s="1306"/>
      <c r="D215" s="1306"/>
      <c r="E215" s="1307"/>
      <c r="F215" s="295">
        <v>22900</v>
      </c>
      <c r="G215" s="295">
        <v>30000</v>
      </c>
      <c r="H215" s="296">
        <v>20000</v>
      </c>
      <c r="I215" s="295">
        <v>20000</v>
      </c>
      <c r="J215" s="286">
        <f t="shared" si="2"/>
        <v>100</v>
      </c>
    </row>
    <row r="216" spans="1:10" ht="12.75">
      <c r="A216" s="294"/>
      <c r="B216" s="1305" t="s">
        <v>620</v>
      </c>
      <c r="C216" s="1306"/>
      <c r="D216" s="1306"/>
      <c r="E216" s="1307"/>
      <c r="F216" s="295">
        <v>142436</v>
      </c>
      <c r="G216" s="295">
        <v>17564</v>
      </c>
      <c r="H216" s="296">
        <v>14046</v>
      </c>
      <c r="I216" s="295">
        <v>0</v>
      </c>
      <c r="J216" s="286">
        <f t="shared" si="2"/>
        <v>0</v>
      </c>
    </row>
    <row r="217" spans="1:10" ht="12.75">
      <c r="A217" s="294"/>
      <c r="B217" s="1305" t="s">
        <v>622</v>
      </c>
      <c r="C217" s="1306"/>
      <c r="D217" s="1306"/>
      <c r="E217" s="1307"/>
      <c r="F217" s="295">
        <v>6749</v>
      </c>
      <c r="G217" s="295">
        <v>46972</v>
      </c>
      <c r="H217" s="296">
        <v>46972</v>
      </c>
      <c r="I217" s="295">
        <v>48480</v>
      </c>
      <c r="J217" s="286">
        <f t="shared" si="2"/>
        <v>103.21042323086094</v>
      </c>
    </row>
    <row r="218" spans="1:10" ht="12.75">
      <c r="A218" s="294"/>
      <c r="B218" s="1305" t="s">
        <v>800</v>
      </c>
      <c r="C218" s="1306"/>
      <c r="D218" s="1306"/>
      <c r="E218" s="1307"/>
      <c r="F218" s="299">
        <v>0</v>
      </c>
      <c r="G218" s="299">
        <v>0</v>
      </c>
      <c r="H218" s="300">
        <v>0</v>
      </c>
      <c r="I218" s="299">
        <v>0</v>
      </c>
      <c r="J218" s="286">
        <v>0</v>
      </c>
    </row>
    <row r="219" spans="1:10" ht="12.75">
      <c r="A219" s="294"/>
      <c r="B219" s="1312"/>
      <c r="C219" s="1313"/>
      <c r="D219" s="1313"/>
      <c r="E219" s="1314"/>
      <c r="F219" s="291"/>
      <c r="G219" s="291"/>
      <c r="H219" s="291"/>
      <c r="I219" s="291"/>
      <c r="J219" s="285"/>
    </row>
    <row r="220" spans="1:10" ht="12.75">
      <c r="A220" s="294" t="s">
        <v>872</v>
      </c>
      <c r="B220" s="1315" t="s">
        <v>194</v>
      </c>
      <c r="C220" s="1316"/>
      <c r="D220" s="1316"/>
      <c r="E220" s="1317"/>
      <c r="F220" s="290"/>
      <c r="G220" s="289"/>
      <c r="H220" s="290"/>
      <c r="I220" s="290"/>
      <c r="J220" s="286"/>
    </row>
    <row r="221" spans="1:10" ht="12.75">
      <c r="A221" s="294"/>
      <c r="B221" s="1312" t="s">
        <v>907</v>
      </c>
      <c r="C221" s="1313"/>
      <c r="D221" s="1313"/>
      <c r="E221" s="1314"/>
      <c r="F221" s="291">
        <f>SUM(F222:F224)</f>
        <v>1093323</v>
      </c>
      <c r="G221" s="291">
        <f>SUM(G222:G224)</f>
        <v>976440</v>
      </c>
      <c r="H221" s="291">
        <f>SUM(H222:H224)</f>
        <v>1047645</v>
      </c>
      <c r="I221" s="291">
        <f>SUM(I222:I224)</f>
        <v>1047645</v>
      </c>
      <c r="J221" s="285">
        <f>I221/H221*100</f>
        <v>100</v>
      </c>
    </row>
    <row r="222" spans="1:10" ht="12.75">
      <c r="A222" s="294"/>
      <c r="B222" s="1305" t="s">
        <v>809</v>
      </c>
      <c r="C222" s="1306"/>
      <c r="D222" s="1306"/>
      <c r="E222" s="1307"/>
      <c r="F222" s="292">
        <v>379460</v>
      </c>
      <c r="G222" s="292">
        <v>379973</v>
      </c>
      <c r="H222" s="293">
        <v>363912</v>
      </c>
      <c r="I222" s="292">
        <v>363912</v>
      </c>
      <c r="J222" s="286">
        <f>I222/H222*100</f>
        <v>100</v>
      </c>
    </row>
    <row r="223" spans="1:10" ht="12.75">
      <c r="A223" s="294"/>
      <c r="B223" s="1305" t="s">
        <v>810</v>
      </c>
      <c r="C223" s="1306"/>
      <c r="D223" s="1306"/>
      <c r="E223" s="1307"/>
      <c r="F223" s="295">
        <v>691191</v>
      </c>
      <c r="G223" s="295">
        <v>580421</v>
      </c>
      <c r="H223" s="296">
        <v>670318</v>
      </c>
      <c r="I223" s="295">
        <v>670318</v>
      </c>
      <c r="J223" s="286">
        <f>I223/H223*100</f>
        <v>100</v>
      </c>
    </row>
    <row r="224" spans="1:10" ht="12.75">
      <c r="A224" s="294"/>
      <c r="B224" s="1305" t="s">
        <v>811</v>
      </c>
      <c r="C224" s="1035"/>
      <c r="D224" s="1035"/>
      <c r="E224" s="1027"/>
      <c r="F224" s="295">
        <v>22672</v>
      </c>
      <c r="G224" s="295">
        <v>16046</v>
      </c>
      <c r="H224" s="296">
        <v>13415</v>
      </c>
      <c r="I224" s="295">
        <v>13415</v>
      </c>
      <c r="J224" s="286">
        <f>I224/H224*100</f>
        <v>100</v>
      </c>
    </row>
    <row r="225" spans="1:10" ht="12.75">
      <c r="A225" s="294"/>
      <c r="B225" s="1312" t="s">
        <v>908</v>
      </c>
      <c r="C225" s="1313"/>
      <c r="D225" s="1313"/>
      <c r="E225" s="1314"/>
      <c r="F225" s="291">
        <f>SUM(F226:F232)</f>
        <v>0</v>
      </c>
      <c r="G225" s="291">
        <f>SUM(G226:G232)</f>
        <v>0</v>
      </c>
      <c r="H225" s="291">
        <f>SUM(H226:H232)</f>
        <v>0</v>
      </c>
      <c r="I225" s="291">
        <f>SUM(I226:I232)</f>
        <v>0</v>
      </c>
      <c r="J225" s="285">
        <v>0</v>
      </c>
    </row>
    <row r="226" spans="1:10" ht="12.75">
      <c r="A226" s="294"/>
      <c r="B226" s="1305" t="s">
        <v>310</v>
      </c>
      <c r="C226" s="1306"/>
      <c r="D226" s="1306"/>
      <c r="E226" s="1307"/>
      <c r="F226" s="295">
        <v>0</v>
      </c>
      <c r="G226" s="295">
        <v>0</v>
      </c>
      <c r="H226" s="296">
        <v>0</v>
      </c>
      <c r="I226" s="295">
        <v>0</v>
      </c>
      <c r="J226" s="286">
        <v>0</v>
      </c>
    </row>
    <row r="227" spans="1:10" ht="12.75" customHeight="1">
      <c r="A227" s="294"/>
      <c r="B227" s="1305" t="s">
        <v>315</v>
      </c>
      <c r="C227" s="1306"/>
      <c r="D227" s="1306"/>
      <c r="E227" s="1307"/>
      <c r="F227" s="295">
        <v>0</v>
      </c>
      <c r="G227" s="295">
        <v>0</v>
      </c>
      <c r="H227" s="296">
        <v>0</v>
      </c>
      <c r="I227" s="295">
        <v>0</v>
      </c>
      <c r="J227" s="286">
        <v>0</v>
      </c>
    </row>
    <row r="228" spans="1:10" ht="12.75" customHeight="1">
      <c r="A228" s="294"/>
      <c r="B228" s="1305" t="s">
        <v>316</v>
      </c>
      <c r="C228" s="1306"/>
      <c r="D228" s="1306"/>
      <c r="E228" s="1307"/>
      <c r="F228" s="292">
        <v>0</v>
      </c>
      <c r="G228" s="292">
        <v>0</v>
      </c>
      <c r="H228" s="293">
        <v>0</v>
      </c>
      <c r="I228" s="292">
        <v>0</v>
      </c>
      <c r="J228" s="286">
        <v>0</v>
      </c>
    </row>
    <row r="229" spans="1:10" ht="12.75" customHeight="1">
      <c r="A229" s="294"/>
      <c r="B229" s="1305" t="s">
        <v>317</v>
      </c>
      <c r="C229" s="1306"/>
      <c r="D229" s="1306"/>
      <c r="E229" s="1307"/>
      <c r="F229" s="295">
        <v>0</v>
      </c>
      <c r="G229" s="295">
        <v>0</v>
      </c>
      <c r="H229" s="296">
        <v>0</v>
      </c>
      <c r="I229" s="295">
        <v>0</v>
      </c>
      <c r="J229" s="286">
        <v>0</v>
      </c>
    </row>
    <row r="230" spans="1:10" ht="12.75" customHeight="1">
      <c r="A230" s="294"/>
      <c r="B230" s="1305" t="s">
        <v>318</v>
      </c>
      <c r="C230" s="1306"/>
      <c r="D230" s="1306"/>
      <c r="E230" s="1307"/>
      <c r="F230" s="295">
        <v>0</v>
      </c>
      <c r="G230" s="295">
        <v>0</v>
      </c>
      <c r="H230" s="296">
        <v>0</v>
      </c>
      <c r="I230" s="295">
        <v>0</v>
      </c>
      <c r="J230" s="286">
        <v>0</v>
      </c>
    </row>
    <row r="231" spans="1:10" ht="12.75">
      <c r="A231" s="294"/>
      <c r="B231" s="1305" t="s">
        <v>319</v>
      </c>
      <c r="C231" s="1306"/>
      <c r="D231" s="1306"/>
      <c r="E231" s="1307"/>
      <c r="F231" s="295">
        <v>0</v>
      </c>
      <c r="G231" s="295">
        <v>0</v>
      </c>
      <c r="H231" s="296">
        <v>0</v>
      </c>
      <c r="I231" s="295">
        <v>0</v>
      </c>
      <c r="J231" s="286">
        <v>0</v>
      </c>
    </row>
    <row r="232" spans="1:10" ht="12.75">
      <c r="A232" s="294"/>
      <c r="B232" s="1305" t="s">
        <v>320</v>
      </c>
      <c r="C232" s="1306"/>
      <c r="D232" s="1306"/>
      <c r="E232" s="1307"/>
      <c r="F232" s="295">
        <v>0</v>
      </c>
      <c r="G232" s="295">
        <v>0</v>
      </c>
      <c r="H232" s="296">
        <v>0</v>
      </c>
      <c r="I232" s="295">
        <v>0</v>
      </c>
      <c r="J232" s="286">
        <v>0</v>
      </c>
    </row>
    <row r="233" spans="1:10" ht="12.75">
      <c r="A233" s="294"/>
      <c r="B233" s="1305" t="s">
        <v>321</v>
      </c>
      <c r="C233" s="1306"/>
      <c r="D233" s="1306"/>
      <c r="E233" s="1307"/>
      <c r="F233" s="299">
        <v>0</v>
      </c>
      <c r="G233" s="299">
        <v>0</v>
      </c>
      <c r="H233" s="300">
        <v>0</v>
      </c>
      <c r="I233" s="299">
        <v>0</v>
      </c>
      <c r="J233" s="286">
        <v>0</v>
      </c>
    </row>
    <row r="234" spans="1:10" ht="12.75">
      <c r="A234" s="294"/>
      <c r="B234" s="1305"/>
      <c r="C234" s="1306"/>
      <c r="D234" s="1306"/>
      <c r="E234" s="1307"/>
      <c r="F234" s="293"/>
      <c r="G234" s="292"/>
      <c r="H234" s="293"/>
      <c r="I234" s="293"/>
      <c r="J234" s="319"/>
    </row>
    <row r="235" spans="1:10" ht="12.75">
      <c r="A235" s="294"/>
      <c r="B235" s="1305"/>
      <c r="C235" s="1026"/>
      <c r="D235" s="1026"/>
      <c r="E235" s="1027"/>
      <c r="F235" s="293"/>
      <c r="G235" s="292"/>
      <c r="H235" s="293"/>
      <c r="I235" s="293"/>
      <c r="J235" s="319"/>
    </row>
    <row r="236" spans="1:10" ht="12.75">
      <c r="A236" s="294"/>
      <c r="B236" s="1305"/>
      <c r="C236" s="1306"/>
      <c r="D236" s="1306"/>
      <c r="E236" s="1307"/>
      <c r="F236" s="293"/>
      <c r="G236" s="292"/>
      <c r="H236" s="293"/>
      <c r="I236" s="293"/>
      <c r="J236" s="319"/>
    </row>
    <row r="237" spans="1:10" ht="12.75">
      <c r="A237" s="294"/>
      <c r="B237" s="1312"/>
      <c r="C237" s="1313"/>
      <c r="D237" s="1313"/>
      <c r="E237" s="1314"/>
      <c r="F237" s="291"/>
      <c r="G237" s="291"/>
      <c r="H237" s="291"/>
      <c r="I237" s="291"/>
      <c r="J237" s="319"/>
    </row>
    <row r="238" spans="1:10" ht="12.75">
      <c r="A238" s="294"/>
      <c r="B238" s="1305"/>
      <c r="C238" s="1306"/>
      <c r="D238" s="1306"/>
      <c r="E238" s="1307"/>
      <c r="F238" s="296"/>
      <c r="G238" s="295"/>
      <c r="H238" s="296"/>
      <c r="I238" s="296"/>
      <c r="J238" s="319"/>
    </row>
    <row r="239" spans="1:10" ht="12.75">
      <c r="A239" s="294"/>
      <c r="B239" s="1305"/>
      <c r="C239" s="1306"/>
      <c r="D239" s="1306"/>
      <c r="E239" s="1307"/>
      <c r="F239" s="296"/>
      <c r="G239" s="295"/>
      <c r="H239" s="296"/>
      <c r="I239" s="296"/>
      <c r="J239" s="319"/>
    </row>
    <row r="240" spans="1:10" ht="12.75">
      <c r="A240" s="294"/>
      <c r="B240" s="1305"/>
      <c r="C240" s="1306"/>
      <c r="D240" s="1306"/>
      <c r="E240" s="1307"/>
      <c r="F240" s="293"/>
      <c r="G240" s="292"/>
      <c r="H240" s="293"/>
      <c r="I240" s="293"/>
      <c r="J240" s="319"/>
    </row>
    <row r="241" spans="1:10" ht="12.75">
      <c r="A241" s="294"/>
      <c r="B241" s="1305"/>
      <c r="C241" s="1306"/>
      <c r="D241" s="1306"/>
      <c r="E241" s="1307"/>
      <c r="F241" s="296"/>
      <c r="G241" s="295"/>
      <c r="H241" s="296"/>
      <c r="I241" s="296"/>
      <c r="J241" s="319"/>
    </row>
    <row r="242" spans="1:10" ht="12.75">
      <c r="A242" s="294"/>
      <c r="B242" s="1305"/>
      <c r="C242" s="1306"/>
      <c r="D242" s="1306"/>
      <c r="E242" s="1307"/>
      <c r="F242" s="296"/>
      <c r="G242" s="295"/>
      <c r="H242" s="296"/>
      <c r="I242" s="296"/>
      <c r="J242" s="319"/>
    </row>
    <row r="243" spans="1:10" ht="12.75">
      <c r="A243" s="294"/>
      <c r="B243" s="1305"/>
      <c r="C243" s="1306"/>
      <c r="D243" s="1306"/>
      <c r="E243" s="1307"/>
      <c r="F243" s="296"/>
      <c r="G243" s="295"/>
      <c r="H243" s="296"/>
      <c r="I243" s="296"/>
      <c r="J243" s="319"/>
    </row>
    <row r="244" spans="1:10" ht="12.75">
      <c r="A244" s="294"/>
      <c r="B244" s="1305"/>
      <c r="C244" s="1306"/>
      <c r="D244" s="1306"/>
      <c r="E244" s="1307"/>
      <c r="F244" s="296"/>
      <c r="G244" s="295"/>
      <c r="H244" s="296"/>
      <c r="I244" s="296"/>
      <c r="J244" s="319"/>
    </row>
    <row r="245" spans="1:10" ht="13.5" thickBot="1">
      <c r="A245" s="294"/>
      <c r="B245" s="1305"/>
      <c r="C245" s="1306"/>
      <c r="D245" s="1306"/>
      <c r="E245" s="1307"/>
      <c r="F245" s="299"/>
      <c r="G245" s="299"/>
      <c r="H245" s="300"/>
      <c r="I245" s="300"/>
      <c r="J245" s="286"/>
    </row>
    <row r="246" spans="1:10" ht="13.5" thickTop="1">
      <c r="A246" s="307"/>
      <c r="B246" s="308"/>
      <c r="C246" s="308"/>
      <c r="D246" s="308"/>
      <c r="E246" s="308"/>
      <c r="F246" s="309"/>
      <c r="G246" s="309"/>
      <c r="H246" s="309"/>
      <c r="I246" s="309"/>
      <c r="J246" s="310"/>
    </row>
    <row r="247" spans="1:10" ht="12.75">
      <c r="A247" s="311"/>
      <c r="B247" s="275"/>
      <c r="C247" s="275"/>
      <c r="D247" s="275"/>
      <c r="E247" s="275"/>
      <c r="F247" s="333"/>
      <c r="G247" s="333"/>
      <c r="H247" s="333"/>
      <c r="I247" s="333"/>
      <c r="J247" s="313"/>
    </row>
    <row r="248" spans="1:10" ht="12.75">
      <c r="A248" s="311"/>
      <c r="B248" s="275"/>
      <c r="C248" s="275"/>
      <c r="D248" s="275"/>
      <c r="E248" s="275"/>
      <c r="F248" s="333"/>
      <c r="G248" s="333"/>
      <c r="H248" s="333"/>
      <c r="I248" s="333"/>
      <c r="J248" s="313"/>
    </row>
    <row r="249" spans="1:10" ht="12.75">
      <c r="A249" s="311"/>
      <c r="B249" s="275"/>
      <c r="C249" s="275"/>
      <c r="D249" s="275"/>
      <c r="E249" s="275"/>
      <c r="F249" s="333"/>
      <c r="G249" s="333"/>
      <c r="H249" s="333"/>
      <c r="I249" s="333"/>
      <c r="J249" s="313"/>
    </row>
    <row r="250" spans="1:10" ht="12.75">
      <c r="A250" s="311"/>
      <c r="B250" s="275"/>
      <c r="C250" s="275"/>
      <c r="D250" s="275"/>
      <c r="E250" s="275"/>
      <c r="F250" s="333"/>
      <c r="G250" s="333"/>
      <c r="H250" s="333"/>
      <c r="I250" s="333"/>
      <c r="J250" s="313"/>
    </row>
    <row r="251" spans="1:10" ht="12.75">
      <c r="A251" s="311"/>
      <c r="B251" s="275"/>
      <c r="C251" s="275"/>
      <c r="D251" s="275"/>
      <c r="E251" s="275"/>
      <c r="F251" s="333"/>
      <c r="G251" s="333"/>
      <c r="H251" s="333"/>
      <c r="I251" s="333"/>
      <c r="J251" s="313"/>
    </row>
    <row r="252" spans="1:10" ht="12.75">
      <c r="A252" s="311"/>
      <c r="B252" s="275"/>
      <c r="C252" s="275"/>
      <c r="D252" s="275"/>
      <c r="E252" s="275"/>
      <c r="F252" s="333"/>
      <c r="G252" s="333"/>
      <c r="H252" s="333"/>
      <c r="I252" s="333"/>
      <c r="J252" s="313"/>
    </row>
    <row r="253" spans="1:10" ht="15.75">
      <c r="A253" s="311"/>
      <c r="B253" s="275"/>
      <c r="C253" s="275"/>
      <c r="D253" s="275"/>
      <c r="E253" s="275"/>
      <c r="F253" s="333"/>
      <c r="G253" s="450" t="s">
        <v>86</v>
      </c>
      <c r="H253" s="450"/>
      <c r="I253" s="229"/>
      <c r="J253" s="229"/>
    </row>
    <row r="254" spans="1:10" ht="12.75">
      <c r="A254" s="311"/>
      <c r="B254" s="275"/>
      <c r="C254" s="275"/>
      <c r="D254" s="275"/>
      <c r="E254" s="275"/>
      <c r="F254" s="333"/>
      <c r="G254" s="333"/>
      <c r="H254" s="333"/>
      <c r="I254" s="333"/>
      <c r="J254" s="313"/>
    </row>
    <row r="255" spans="1:10" ht="13.5" thickBot="1">
      <c r="A255" s="325"/>
      <c r="B255" s="303"/>
      <c r="C255" s="303"/>
      <c r="D255" s="303"/>
      <c r="E255" s="303"/>
      <c r="F255" s="326"/>
      <c r="G255" s="326"/>
      <c r="H255" s="326"/>
      <c r="I255" s="326"/>
      <c r="J255" s="327" t="s">
        <v>822</v>
      </c>
    </row>
    <row r="256" spans="1:10" ht="13.5" thickTop="1">
      <c r="A256" s="294" t="s">
        <v>324</v>
      </c>
      <c r="B256" s="1318" t="s">
        <v>812</v>
      </c>
      <c r="C256" s="1319"/>
      <c r="D256" s="1319"/>
      <c r="E256" s="1320"/>
      <c r="F256" s="289"/>
      <c r="G256" s="289"/>
      <c r="H256" s="290"/>
      <c r="I256" s="290"/>
      <c r="J256" s="286"/>
    </row>
    <row r="257" spans="1:10" ht="12.75">
      <c r="A257" s="294"/>
      <c r="B257" s="1312" t="s">
        <v>907</v>
      </c>
      <c r="C257" s="1313"/>
      <c r="D257" s="1313"/>
      <c r="E257" s="1314"/>
      <c r="F257" s="291">
        <f>SUM(F258:F259)</f>
        <v>58420</v>
      </c>
      <c r="G257" s="291">
        <f>SUM(G258:G259)</f>
        <v>0</v>
      </c>
      <c r="H257" s="291">
        <f>SUM(H258:H259)</f>
        <v>0</v>
      </c>
      <c r="I257" s="291">
        <f>SUM(I258:I259)</f>
        <v>0</v>
      </c>
      <c r="J257" s="285">
        <v>0</v>
      </c>
    </row>
    <row r="258" spans="1:10" ht="12.75">
      <c r="A258" s="294"/>
      <c r="B258" s="1305" t="s">
        <v>322</v>
      </c>
      <c r="C258" s="1306"/>
      <c r="D258" s="1306"/>
      <c r="E258" s="1307"/>
      <c r="F258" s="293">
        <v>0</v>
      </c>
      <c r="G258" s="292">
        <v>0</v>
      </c>
      <c r="H258" s="293">
        <v>0</v>
      </c>
      <c r="I258" s="293">
        <v>0</v>
      </c>
      <c r="J258" s="319">
        <v>0</v>
      </c>
    </row>
    <row r="259" spans="1:10" ht="12.75">
      <c r="A259" s="294"/>
      <c r="B259" s="1305" t="s">
        <v>323</v>
      </c>
      <c r="C259" s="1306"/>
      <c r="D259" s="1306"/>
      <c r="E259" s="1307"/>
      <c r="F259" s="293">
        <v>58420</v>
      </c>
      <c r="G259" s="292">
        <v>0</v>
      </c>
      <c r="H259" s="293">
        <v>0</v>
      </c>
      <c r="I259" s="293">
        <v>0</v>
      </c>
      <c r="J259" s="319">
        <v>0</v>
      </c>
    </row>
    <row r="260" spans="1:10" ht="12.75">
      <c r="A260" s="294"/>
      <c r="B260" s="1312" t="s">
        <v>908</v>
      </c>
      <c r="C260" s="1313"/>
      <c r="D260" s="1313"/>
      <c r="E260" s="1314"/>
      <c r="F260" s="291">
        <f>SUM(F261:F267)</f>
        <v>58420</v>
      </c>
      <c r="G260" s="291">
        <f>SUM(G261:G267)</f>
        <v>0</v>
      </c>
      <c r="H260" s="291">
        <f>SUM(H261:H267)</f>
        <v>0</v>
      </c>
      <c r="I260" s="291">
        <f>SUM(I261:I267)</f>
        <v>0</v>
      </c>
      <c r="J260" s="285">
        <v>0</v>
      </c>
    </row>
    <row r="261" spans="1:10" ht="12.75">
      <c r="A261" s="294"/>
      <c r="B261" s="1305" t="s">
        <v>310</v>
      </c>
      <c r="C261" s="1306"/>
      <c r="D261" s="1306"/>
      <c r="E261" s="1307"/>
      <c r="F261" s="293">
        <v>0</v>
      </c>
      <c r="G261" s="292">
        <v>0</v>
      </c>
      <c r="H261" s="293">
        <v>0</v>
      </c>
      <c r="I261" s="293">
        <v>0</v>
      </c>
      <c r="J261" s="319">
        <v>0</v>
      </c>
    </row>
    <row r="262" spans="1:10" ht="12.75">
      <c r="A262" s="294"/>
      <c r="B262" s="1305" t="s">
        <v>315</v>
      </c>
      <c r="C262" s="1306"/>
      <c r="D262" s="1306"/>
      <c r="E262" s="1307"/>
      <c r="F262" s="293">
        <v>0</v>
      </c>
      <c r="G262" s="292">
        <v>0</v>
      </c>
      <c r="H262" s="293">
        <v>0</v>
      </c>
      <c r="I262" s="293">
        <v>0</v>
      </c>
      <c r="J262" s="319">
        <v>0</v>
      </c>
    </row>
    <row r="263" spans="1:10" ht="12.75">
      <c r="A263" s="294"/>
      <c r="B263" s="1305" t="s">
        <v>316</v>
      </c>
      <c r="C263" s="1306"/>
      <c r="D263" s="1306"/>
      <c r="E263" s="1307"/>
      <c r="F263" s="293">
        <v>0</v>
      </c>
      <c r="G263" s="292">
        <v>0</v>
      </c>
      <c r="H263" s="293">
        <v>0</v>
      </c>
      <c r="I263" s="293">
        <v>0</v>
      </c>
      <c r="J263" s="319">
        <v>0</v>
      </c>
    </row>
    <row r="264" spans="1:10" ht="12.75">
      <c r="A264" s="294"/>
      <c r="B264" s="1305" t="s">
        <v>317</v>
      </c>
      <c r="C264" s="1306"/>
      <c r="D264" s="1306"/>
      <c r="E264" s="1307"/>
      <c r="F264" s="293">
        <v>0</v>
      </c>
      <c r="G264" s="292">
        <v>0</v>
      </c>
      <c r="H264" s="293">
        <v>0</v>
      </c>
      <c r="I264" s="293">
        <v>0</v>
      </c>
      <c r="J264" s="319">
        <v>0</v>
      </c>
    </row>
    <row r="265" spans="1:10" ht="12.75">
      <c r="A265" s="294"/>
      <c r="B265" s="1305" t="s">
        <v>318</v>
      </c>
      <c r="C265" s="1306"/>
      <c r="D265" s="1306"/>
      <c r="E265" s="1307"/>
      <c r="F265" s="293">
        <v>58420</v>
      </c>
      <c r="G265" s="292">
        <v>0</v>
      </c>
      <c r="H265" s="293">
        <v>0</v>
      </c>
      <c r="I265" s="293">
        <v>0</v>
      </c>
      <c r="J265" s="319">
        <v>0</v>
      </c>
    </row>
    <row r="266" spans="1:10" ht="12.75">
      <c r="A266" s="294"/>
      <c r="B266" s="1305" t="s">
        <v>319</v>
      </c>
      <c r="C266" s="1306"/>
      <c r="D266" s="1306"/>
      <c r="E266" s="1307"/>
      <c r="F266" s="293">
        <v>0</v>
      </c>
      <c r="G266" s="292">
        <v>0</v>
      </c>
      <c r="H266" s="293">
        <v>0</v>
      </c>
      <c r="I266" s="293">
        <v>0</v>
      </c>
      <c r="J266" s="319">
        <v>0</v>
      </c>
    </row>
    <row r="267" spans="1:10" ht="12.75">
      <c r="A267" s="294"/>
      <c r="B267" s="1305" t="s">
        <v>320</v>
      </c>
      <c r="C267" s="1306"/>
      <c r="D267" s="1306"/>
      <c r="E267" s="1307"/>
      <c r="F267" s="293">
        <v>0</v>
      </c>
      <c r="G267" s="292">
        <v>0</v>
      </c>
      <c r="H267" s="293">
        <v>0</v>
      </c>
      <c r="I267" s="293">
        <v>0</v>
      </c>
      <c r="J267" s="319">
        <v>0</v>
      </c>
    </row>
    <row r="268" spans="1:10" ht="12.75">
      <c r="A268" s="294"/>
      <c r="B268" s="1305" t="s">
        <v>800</v>
      </c>
      <c r="C268" s="1306"/>
      <c r="D268" s="1306"/>
      <c r="E268" s="1307"/>
      <c r="F268" s="298">
        <v>0</v>
      </c>
      <c r="G268" s="297">
        <v>0</v>
      </c>
      <c r="H268" s="298">
        <v>0</v>
      </c>
      <c r="I268" s="298">
        <v>0</v>
      </c>
      <c r="J268" s="319">
        <v>0</v>
      </c>
    </row>
    <row r="269" spans="1:10" ht="12.75">
      <c r="A269" s="294"/>
      <c r="B269" s="1305"/>
      <c r="C269" s="1306"/>
      <c r="D269" s="1306"/>
      <c r="E269" s="1307"/>
      <c r="F269" s="300"/>
      <c r="G269" s="299"/>
      <c r="H269" s="300"/>
      <c r="I269" s="300"/>
      <c r="J269" s="286"/>
    </row>
    <row r="270" spans="1:10" ht="12.75">
      <c r="A270" s="294" t="s">
        <v>325</v>
      </c>
      <c r="B270" s="1315" t="s">
        <v>813</v>
      </c>
      <c r="C270" s="1316"/>
      <c r="D270" s="1316"/>
      <c r="E270" s="1317"/>
      <c r="F270" s="290"/>
      <c r="G270" s="289"/>
      <c r="H270" s="290"/>
      <c r="I270" s="290"/>
      <c r="J270" s="286"/>
    </row>
    <row r="271" spans="1:10" ht="12.75">
      <c r="A271" s="294"/>
      <c r="B271" s="1312" t="s">
        <v>907</v>
      </c>
      <c r="C271" s="1313"/>
      <c r="D271" s="1313"/>
      <c r="E271" s="1314"/>
      <c r="F271" s="291">
        <f>SUM(F272:F273)</f>
        <v>673687</v>
      </c>
      <c r="G271" s="291">
        <f>SUM(G272:G273)</f>
        <v>643873</v>
      </c>
      <c r="H271" s="291">
        <f>SUM(H272:H273)</f>
        <v>668578</v>
      </c>
      <c r="I271" s="291">
        <f>SUM(I272:I273)</f>
        <v>673687</v>
      </c>
      <c r="J271" s="285">
        <f>I271/G271*100</f>
        <v>104.63041624668219</v>
      </c>
    </row>
    <row r="272" spans="1:10" ht="12.75">
      <c r="A272" s="294"/>
      <c r="B272" s="1305" t="s">
        <v>322</v>
      </c>
      <c r="C272" s="1306"/>
      <c r="D272" s="1306"/>
      <c r="E272" s="1307"/>
      <c r="F272" s="293">
        <v>0</v>
      </c>
      <c r="G272" s="292">
        <v>0</v>
      </c>
      <c r="H272" s="293">
        <v>0</v>
      </c>
      <c r="I272" s="293">
        <v>0</v>
      </c>
      <c r="J272" s="286">
        <v>0</v>
      </c>
    </row>
    <row r="273" spans="1:10" ht="12.75">
      <c r="A273" s="294"/>
      <c r="B273" s="1305" t="s">
        <v>323</v>
      </c>
      <c r="C273" s="1306"/>
      <c r="D273" s="1306"/>
      <c r="E273" s="1307"/>
      <c r="F273" s="293">
        <v>673687</v>
      </c>
      <c r="G273" s="292">
        <v>643873</v>
      </c>
      <c r="H273" s="293">
        <v>668578</v>
      </c>
      <c r="I273" s="293">
        <v>673687</v>
      </c>
      <c r="J273" s="286">
        <f aca="true" t="shared" si="3" ref="J273:J280">I273/G273*100</f>
        <v>104.63041624668219</v>
      </c>
    </row>
    <row r="274" spans="1:10" ht="12.75">
      <c r="A274" s="294"/>
      <c r="B274" s="1312" t="s">
        <v>908</v>
      </c>
      <c r="C274" s="1313"/>
      <c r="D274" s="1313"/>
      <c r="E274" s="1314"/>
      <c r="F274" s="291">
        <f>SUM(F275:F277)</f>
        <v>673687</v>
      </c>
      <c r="G274" s="291">
        <f>SUM(G275:G277)</f>
        <v>599014</v>
      </c>
      <c r="H274" s="291">
        <f>SUM(H275:H277)</f>
        <v>656390</v>
      </c>
      <c r="I274" s="291">
        <f>SUM(I275:I277)</f>
        <v>656497</v>
      </c>
      <c r="J274" s="285">
        <f t="shared" si="3"/>
        <v>109.5962698701533</v>
      </c>
    </row>
    <row r="275" spans="1:10" ht="12.75">
      <c r="A275" s="294"/>
      <c r="B275" s="1305" t="s">
        <v>814</v>
      </c>
      <c r="C275" s="1306"/>
      <c r="D275" s="1306"/>
      <c r="E275" s="1307"/>
      <c r="F275" s="296">
        <v>189905</v>
      </c>
      <c r="G275" s="295">
        <v>162120</v>
      </c>
      <c r="H275" s="296">
        <v>181594</v>
      </c>
      <c r="I275" s="296">
        <v>182053</v>
      </c>
      <c r="J275" s="319">
        <f t="shared" si="3"/>
        <v>112.29521342215642</v>
      </c>
    </row>
    <row r="276" spans="1:10" ht="12.75">
      <c r="A276" s="294"/>
      <c r="B276" s="1305" t="s">
        <v>18</v>
      </c>
      <c r="C276" s="1306"/>
      <c r="D276" s="1306"/>
      <c r="E276" s="1307"/>
      <c r="F276" s="293">
        <v>140025</v>
      </c>
      <c r="G276" s="292">
        <v>136475</v>
      </c>
      <c r="H276" s="293">
        <v>137109</v>
      </c>
      <c r="I276" s="293">
        <v>137108</v>
      </c>
      <c r="J276" s="286">
        <f t="shared" si="3"/>
        <v>100.46382121267632</v>
      </c>
    </row>
    <row r="277" spans="1:10" ht="12.75">
      <c r="A277" s="294"/>
      <c r="B277" s="1305" t="s">
        <v>815</v>
      </c>
      <c r="C277" s="1306"/>
      <c r="D277" s="1306"/>
      <c r="E277" s="1307"/>
      <c r="F277" s="293">
        <v>343757</v>
      </c>
      <c r="G277" s="292">
        <v>300419</v>
      </c>
      <c r="H277" s="293">
        <v>337687</v>
      </c>
      <c r="I277" s="293">
        <v>337336</v>
      </c>
      <c r="J277" s="286">
        <f t="shared" si="3"/>
        <v>112.28850372313335</v>
      </c>
    </row>
    <row r="278" spans="1:10" ht="12.75">
      <c r="A278" s="294"/>
      <c r="B278" s="1305" t="s">
        <v>195</v>
      </c>
      <c r="C278" s="1026"/>
      <c r="D278" s="1026"/>
      <c r="E278" s="1027"/>
      <c r="F278" s="293">
        <v>0</v>
      </c>
      <c r="G278" s="292">
        <v>225260</v>
      </c>
      <c r="H278" s="293">
        <v>247551</v>
      </c>
      <c r="I278" s="293">
        <v>247629</v>
      </c>
      <c r="J278" s="286">
        <f t="shared" si="3"/>
        <v>109.93030276125366</v>
      </c>
    </row>
    <row r="279" spans="1:10" ht="12.75">
      <c r="A279" s="294"/>
      <c r="B279" s="1305" t="s">
        <v>926</v>
      </c>
      <c r="C279" s="1026"/>
      <c r="D279" s="1026"/>
      <c r="E279" s="1027"/>
      <c r="F279" s="293">
        <v>17214</v>
      </c>
      <c r="G279" s="292">
        <v>14423</v>
      </c>
      <c r="H279" s="293">
        <v>16268</v>
      </c>
      <c r="I279" s="293">
        <v>16268</v>
      </c>
      <c r="J279" s="286">
        <f t="shared" si="3"/>
        <v>112.79206822436387</v>
      </c>
    </row>
    <row r="280" spans="1:10" ht="12.75">
      <c r="A280" s="294"/>
      <c r="B280" s="1305" t="s">
        <v>927</v>
      </c>
      <c r="C280" s="1026"/>
      <c r="D280" s="1026"/>
      <c r="E280" s="1027"/>
      <c r="F280" s="296">
        <v>13012</v>
      </c>
      <c r="G280" s="295">
        <v>13820</v>
      </c>
      <c r="H280" s="296">
        <v>1734</v>
      </c>
      <c r="I280" s="296">
        <v>1734</v>
      </c>
      <c r="J280" s="286">
        <f t="shared" si="3"/>
        <v>12.547033285094066</v>
      </c>
    </row>
    <row r="281" spans="1:10" ht="12.75">
      <c r="A281" s="294"/>
      <c r="B281" s="1305"/>
      <c r="C281" s="1026"/>
      <c r="D281" s="1026"/>
      <c r="E281" s="1027"/>
      <c r="F281" s="296"/>
      <c r="G281" s="295"/>
      <c r="H281" s="296"/>
      <c r="I281" s="296"/>
      <c r="J281" s="286"/>
    </row>
    <row r="282" spans="1:10" ht="12.75">
      <c r="A282" s="294" t="s">
        <v>326</v>
      </c>
      <c r="B282" s="1315" t="s">
        <v>19</v>
      </c>
      <c r="C282" s="1316"/>
      <c r="D282" s="1316"/>
      <c r="E282" s="1317"/>
      <c r="F282" s="290"/>
      <c r="G282" s="289"/>
      <c r="H282" s="290"/>
      <c r="I282" s="290"/>
      <c r="J282" s="286"/>
    </row>
    <row r="283" spans="1:10" ht="12.75">
      <c r="A283" s="294"/>
      <c r="B283" s="1312" t="s">
        <v>907</v>
      </c>
      <c r="C283" s="1313"/>
      <c r="D283" s="1313"/>
      <c r="E283" s="1314"/>
      <c r="F283" s="291">
        <f>SUM(F284:F285)</f>
        <v>1460</v>
      </c>
      <c r="G283" s="291">
        <f>SUM(G284:G285)</f>
        <v>1461</v>
      </c>
      <c r="H283" s="291">
        <f>SUM(H284:H285)</f>
        <v>1415</v>
      </c>
      <c r="I283" s="291">
        <f>SUM(I284:I285)</f>
        <v>1415</v>
      </c>
      <c r="J283" s="349">
        <f>I283/H283*100</f>
        <v>100</v>
      </c>
    </row>
    <row r="284" spans="1:10" ht="12.75">
      <c r="A284" s="294"/>
      <c r="B284" s="1305" t="s">
        <v>322</v>
      </c>
      <c r="C284" s="1306"/>
      <c r="D284" s="1306"/>
      <c r="E284" s="1307"/>
      <c r="F284" s="296">
        <v>0</v>
      </c>
      <c r="G284" s="295">
        <v>0</v>
      </c>
      <c r="H284" s="296">
        <v>0</v>
      </c>
      <c r="I284" s="296">
        <v>0</v>
      </c>
      <c r="J284" s="349">
        <v>0</v>
      </c>
    </row>
    <row r="285" spans="1:10" ht="12.75">
      <c r="A285" s="294"/>
      <c r="B285" s="1305" t="s">
        <v>323</v>
      </c>
      <c r="C285" s="1306"/>
      <c r="D285" s="1306"/>
      <c r="E285" s="1307"/>
      <c r="F285" s="293">
        <v>1460</v>
      </c>
      <c r="G285" s="292">
        <v>1461</v>
      </c>
      <c r="H285" s="293">
        <v>1415</v>
      </c>
      <c r="I285" s="293">
        <v>1415</v>
      </c>
      <c r="J285" s="349">
        <f>I285/H285*100</f>
        <v>100</v>
      </c>
    </row>
    <row r="286" spans="1:10" ht="12.75">
      <c r="A286" s="294"/>
      <c r="B286" s="1312" t="s">
        <v>908</v>
      </c>
      <c r="C286" s="1313"/>
      <c r="D286" s="1313"/>
      <c r="E286" s="1314"/>
      <c r="F286" s="291">
        <f>SUM(F287:F293)</f>
        <v>1460</v>
      </c>
      <c r="G286" s="291">
        <f>SUM(G287:G293)</f>
        <v>1461</v>
      </c>
      <c r="H286" s="291">
        <f>SUM(H287:H293)</f>
        <v>1415</v>
      </c>
      <c r="I286" s="291">
        <f>SUM(I287:I293)</f>
        <v>1415</v>
      </c>
      <c r="J286" s="349">
        <f>I286/H286*100</f>
        <v>100</v>
      </c>
    </row>
    <row r="287" spans="1:10" ht="12.75">
      <c r="A287" s="294"/>
      <c r="B287" s="1305" t="s">
        <v>310</v>
      </c>
      <c r="C287" s="1306"/>
      <c r="D287" s="1306"/>
      <c r="E287" s="1307"/>
      <c r="F287" s="296">
        <v>0</v>
      </c>
      <c r="G287" s="295">
        <v>0</v>
      </c>
      <c r="H287" s="296">
        <v>0</v>
      </c>
      <c r="I287" s="296">
        <v>0</v>
      </c>
      <c r="J287" s="349">
        <v>0</v>
      </c>
    </row>
    <row r="288" spans="1:10" ht="12.75">
      <c r="A288" s="294"/>
      <c r="B288" s="1305" t="s">
        <v>315</v>
      </c>
      <c r="C288" s="1306"/>
      <c r="D288" s="1306"/>
      <c r="E288" s="1307"/>
      <c r="F288" s="296">
        <v>0</v>
      </c>
      <c r="G288" s="295">
        <v>0</v>
      </c>
      <c r="H288" s="296">
        <v>0</v>
      </c>
      <c r="I288" s="296">
        <v>0</v>
      </c>
      <c r="J288" s="349">
        <v>0</v>
      </c>
    </row>
    <row r="289" spans="1:10" ht="12.75">
      <c r="A289" s="294"/>
      <c r="B289" s="1305" t="s">
        <v>316</v>
      </c>
      <c r="C289" s="1306"/>
      <c r="D289" s="1306"/>
      <c r="E289" s="1307"/>
      <c r="F289" s="296">
        <v>1460</v>
      </c>
      <c r="G289" s="295">
        <v>1461</v>
      </c>
      <c r="H289" s="296">
        <v>1415</v>
      </c>
      <c r="I289" s="296">
        <v>1415</v>
      </c>
      <c r="J289" s="349">
        <f>I289/H289*100</f>
        <v>100</v>
      </c>
    </row>
    <row r="290" spans="1:10" ht="12.75">
      <c r="A290" s="294"/>
      <c r="B290" s="1305" t="s">
        <v>317</v>
      </c>
      <c r="C290" s="1306"/>
      <c r="D290" s="1306"/>
      <c r="E290" s="1307"/>
      <c r="F290" s="296">
        <v>0</v>
      </c>
      <c r="G290" s="295">
        <v>0</v>
      </c>
      <c r="H290" s="296">
        <v>0</v>
      </c>
      <c r="I290" s="296">
        <v>0</v>
      </c>
      <c r="J290" s="286">
        <v>0</v>
      </c>
    </row>
    <row r="291" spans="1:10" ht="12.75">
      <c r="A291" s="294"/>
      <c r="B291" s="1305" t="s">
        <v>318</v>
      </c>
      <c r="C291" s="1306"/>
      <c r="D291" s="1306"/>
      <c r="E291" s="1307"/>
      <c r="F291" s="296">
        <v>0</v>
      </c>
      <c r="G291" s="295">
        <v>0</v>
      </c>
      <c r="H291" s="296">
        <v>0</v>
      </c>
      <c r="I291" s="296">
        <v>0</v>
      </c>
      <c r="J291" s="286">
        <v>0</v>
      </c>
    </row>
    <row r="292" spans="1:10" ht="12.75">
      <c r="A292" s="294"/>
      <c r="B292" s="1305" t="s">
        <v>319</v>
      </c>
      <c r="C292" s="1306"/>
      <c r="D292" s="1306"/>
      <c r="E292" s="1307"/>
      <c r="F292" s="296">
        <v>0</v>
      </c>
      <c r="G292" s="295">
        <v>0</v>
      </c>
      <c r="H292" s="296">
        <v>0</v>
      </c>
      <c r="I292" s="296">
        <v>0</v>
      </c>
      <c r="J292" s="286">
        <v>0</v>
      </c>
    </row>
    <row r="293" spans="1:10" ht="12.75">
      <c r="A293" s="294"/>
      <c r="B293" s="1305" t="s">
        <v>320</v>
      </c>
      <c r="C293" s="1306"/>
      <c r="D293" s="1306"/>
      <c r="E293" s="1307"/>
      <c r="F293" s="293">
        <v>0</v>
      </c>
      <c r="G293" s="292">
        <v>0</v>
      </c>
      <c r="H293" s="293">
        <v>0</v>
      </c>
      <c r="I293" s="293">
        <v>0</v>
      </c>
      <c r="J293" s="286">
        <v>0</v>
      </c>
    </row>
    <row r="294" spans="1:10" ht="12.75">
      <c r="A294" s="294"/>
      <c r="B294" s="1305" t="s">
        <v>321</v>
      </c>
      <c r="C294" s="1306"/>
      <c r="D294" s="1306"/>
      <c r="E294" s="1307"/>
      <c r="F294" s="300">
        <v>0</v>
      </c>
      <c r="G294" s="299">
        <v>0</v>
      </c>
      <c r="H294" s="300">
        <v>0</v>
      </c>
      <c r="I294" s="300">
        <v>0</v>
      </c>
      <c r="J294" s="286">
        <v>0</v>
      </c>
    </row>
    <row r="295" spans="1:10" ht="12.75">
      <c r="A295" s="294"/>
      <c r="B295" s="1305"/>
      <c r="C295" s="1306"/>
      <c r="D295" s="1306"/>
      <c r="E295" s="1307"/>
      <c r="F295" s="293"/>
      <c r="G295" s="292"/>
      <c r="H295" s="293"/>
      <c r="I295" s="293"/>
      <c r="J295" s="319"/>
    </row>
    <row r="296" spans="1:10" ht="12.75">
      <c r="A296" s="343" t="s">
        <v>327</v>
      </c>
      <c r="B296" s="1315" t="s">
        <v>214</v>
      </c>
      <c r="C296" s="1316"/>
      <c r="D296" s="1316"/>
      <c r="E296" s="1317"/>
      <c r="F296" s="290"/>
      <c r="G296" s="289"/>
      <c r="H296" s="290"/>
      <c r="I296" s="290"/>
      <c r="J296" s="286"/>
    </row>
    <row r="297" spans="1:10" ht="12.75">
      <c r="A297" s="337"/>
      <c r="B297" s="1312" t="s">
        <v>907</v>
      </c>
      <c r="C297" s="1313"/>
      <c r="D297" s="1313"/>
      <c r="E297" s="1314"/>
      <c r="F297" s="291">
        <f>SUM(F298:F299)</f>
        <v>994</v>
      </c>
      <c r="G297" s="291">
        <f>SUM(G298:G299)</f>
        <v>900</v>
      </c>
      <c r="H297" s="291">
        <f>SUM(H298:H299)</f>
        <v>900</v>
      </c>
      <c r="I297" s="291">
        <f>SUM(I298:I299)</f>
        <v>778</v>
      </c>
      <c r="J297" s="285">
        <f>I297/H297*100</f>
        <v>86.44444444444444</v>
      </c>
    </row>
    <row r="298" spans="1:10" ht="12.75">
      <c r="A298" s="342"/>
      <c r="B298" s="1305" t="s">
        <v>215</v>
      </c>
      <c r="C298" s="1306"/>
      <c r="D298" s="1306"/>
      <c r="E298" s="1307"/>
      <c r="F298" s="296">
        <v>994</v>
      </c>
      <c r="G298" s="295">
        <v>900</v>
      </c>
      <c r="H298" s="296">
        <v>900</v>
      </c>
      <c r="I298" s="296">
        <v>778</v>
      </c>
      <c r="J298" s="319">
        <f>I298/H298*100</f>
        <v>86.44444444444444</v>
      </c>
    </row>
    <row r="299" spans="1:10" ht="12.75">
      <c r="A299" s="342"/>
      <c r="B299" s="1305" t="s">
        <v>323</v>
      </c>
      <c r="C299" s="1306"/>
      <c r="D299" s="1306"/>
      <c r="E299" s="1307"/>
      <c r="F299" s="296">
        <v>0</v>
      </c>
      <c r="G299" s="295">
        <v>0</v>
      </c>
      <c r="H299" s="296">
        <v>0</v>
      </c>
      <c r="I299" s="296">
        <v>0</v>
      </c>
      <c r="J299" s="319">
        <v>0</v>
      </c>
    </row>
    <row r="300" spans="1:10" ht="12.75">
      <c r="A300" s="342"/>
      <c r="B300" s="1312" t="s">
        <v>908</v>
      </c>
      <c r="C300" s="1313"/>
      <c r="D300" s="1313"/>
      <c r="E300" s="1314"/>
      <c r="F300" s="291">
        <f>SUM(F301:F307)</f>
        <v>0</v>
      </c>
      <c r="G300" s="291">
        <f>SUM(G301:G307)</f>
        <v>0</v>
      </c>
      <c r="H300" s="291">
        <f>SUM(H301:H307)</f>
        <v>0</v>
      </c>
      <c r="I300" s="291">
        <f>SUM(I301:I307)</f>
        <v>0</v>
      </c>
      <c r="J300" s="285">
        <v>0</v>
      </c>
    </row>
    <row r="301" spans="1:10" ht="12.75">
      <c r="A301" s="342"/>
      <c r="B301" s="1305" t="s">
        <v>310</v>
      </c>
      <c r="C301" s="1306"/>
      <c r="D301" s="1306"/>
      <c r="E301" s="1307"/>
      <c r="F301" s="296">
        <v>0</v>
      </c>
      <c r="G301" s="295">
        <v>0</v>
      </c>
      <c r="H301" s="296">
        <v>0</v>
      </c>
      <c r="I301" s="296">
        <v>0</v>
      </c>
      <c r="J301" s="319">
        <v>0</v>
      </c>
    </row>
    <row r="302" spans="1:10" ht="12.75">
      <c r="A302" s="342"/>
      <c r="B302" s="1305" t="s">
        <v>315</v>
      </c>
      <c r="C302" s="1306"/>
      <c r="D302" s="1306"/>
      <c r="E302" s="1307"/>
      <c r="F302" s="296">
        <v>0</v>
      </c>
      <c r="G302" s="295">
        <v>0</v>
      </c>
      <c r="H302" s="296">
        <v>0</v>
      </c>
      <c r="I302" s="296">
        <v>0</v>
      </c>
      <c r="J302" s="319">
        <v>0</v>
      </c>
    </row>
    <row r="303" spans="1:10" ht="12.75">
      <c r="A303" s="342"/>
      <c r="B303" s="1305" t="s">
        <v>316</v>
      </c>
      <c r="C303" s="1306"/>
      <c r="D303" s="1306"/>
      <c r="E303" s="1307"/>
      <c r="F303" s="296">
        <v>0</v>
      </c>
      <c r="G303" s="295">
        <v>0</v>
      </c>
      <c r="H303" s="296">
        <v>0</v>
      </c>
      <c r="I303" s="296">
        <v>0</v>
      </c>
      <c r="J303" s="319">
        <v>0</v>
      </c>
    </row>
    <row r="304" spans="1:10" ht="12.75">
      <c r="A304" s="342"/>
      <c r="B304" s="1305" t="s">
        <v>317</v>
      </c>
      <c r="C304" s="1306"/>
      <c r="D304" s="1306"/>
      <c r="E304" s="1307"/>
      <c r="F304" s="296">
        <v>0</v>
      </c>
      <c r="G304" s="295">
        <v>0</v>
      </c>
      <c r="H304" s="296">
        <v>0</v>
      </c>
      <c r="I304" s="296">
        <v>0</v>
      </c>
      <c r="J304" s="319">
        <v>0</v>
      </c>
    </row>
    <row r="305" spans="1:10" ht="12.75">
      <c r="A305" s="342"/>
      <c r="B305" s="1305" t="s">
        <v>318</v>
      </c>
      <c r="C305" s="1306"/>
      <c r="D305" s="1306"/>
      <c r="E305" s="1307"/>
      <c r="F305" s="296">
        <v>0</v>
      </c>
      <c r="G305" s="295">
        <v>0</v>
      </c>
      <c r="H305" s="296">
        <v>0</v>
      </c>
      <c r="I305" s="296">
        <v>0</v>
      </c>
      <c r="J305" s="319">
        <v>0</v>
      </c>
    </row>
    <row r="306" spans="1:10" ht="12.75">
      <c r="A306" s="342"/>
      <c r="B306" s="1305" t="s">
        <v>319</v>
      </c>
      <c r="C306" s="1306"/>
      <c r="D306" s="1306"/>
      <c r="E306" s="1307"/>
      <c r="F306" s="296">
        <v>0</v>
      </c>
      <c r="G306" s="295">
        <v>0</v>
      </c>
      <c r="H306" s="296">
        <v>0</v>
      </c>
      <c r="I306" s="296">
        <v>0</v>
      </c>
      <c r="J306" s="319">
        <v>0</v>
      </c>
    </row>
    <row r="307" spans="1:10" ht="12.75">
      <c r="A307" s="342"/>
      <c r="B307" s="1305" t="s">
        <v>216</v>
      </c>
      <c r="C307" s="1306"/>
      <c r="D307" s="1306"/>
      <c r="E307" s="1307"/>
      <c r="F307" s="296">
        <v>0</v>
      </c>
      <c r="G307" s="295">
        <v>0</v>
      </c>
      <c r="H307" s="296">
        <v>0</v>
      </c>
      <c r="I307" s="296">
        <v>0</v>
      </c>
      <c r="J307" s="319">
        <v>0</v>
      </c>
    </row>
    <row r="308" spans="1:10" ht="12.75">
      <c r="A308" s="342"/>
      <c r="B308" s="1305" t="s">
        <v>321</v>
      </c>
      <c r="C308" s="1306"/>
      <c r="D308" s="1306"/>
      <c r="E308" s="1307"/>
      <c r="F308" s="300">
        <v>0</v>
      </c>
      <c r="G308" s="299">
        <v>0</v>
      </c>
      <c r="H308" s="300">
        <v>0</v>
      </c>
      <c r="I308" s="300">
        <v>0</v>
      </c>
      <c r="J308" s="286">
        <v>0</v>
      </c>
    </row>
    <row r="309" spans="1:10" ht="12.75">
      <c r="A309" s="294"/>
      <c r="B309" s="1305"/>
      <c r="C309" s="1306"/>
      <c r="D309" s="1306"/>
      <c r="E309" s="1307"/>
      <c r="F309" s="293"/>
      <c r="G309" s="292"/>
      <c r="H309" s="293"/>
      <c r="I309" s="293"/>
      <c r="J309" s="319"/>
    </row>
    <row r="310" spans="1:10" ht="12.75">
      <c r="A310" s="294"/>
      <c r="B310" s="1305"/>
      <c r="C310" s="1306"/>
      <c r="D310" s="1306"/>
      <c r="E310" s="1307"/>
      <c r="F310" s="293"/>
      <c r="G310" s="292"/>
      <c r="H310" s="293"/>
      <c r="I310" s="293"/>
      <c r="J310" s="319"/>
    </row>
    <row r="311" spans="1:10" ht="12.75">
      <c r="A311" s="294"/>
      <c r="B311" s="1305"/>
      <c r="C311" s="1306"/>
      <c r="D311" s="1306"/>
      <c r="E311" s="1307"/>
      <c r="F311" s="293"/>
      <c r="G311" s="292"/>
      <c r="H311" s="293"/>
      <c r="I311" s="293"/>
      <c r="J311" s="319"/>
    </row>
    <row r="312" spans="1:10" ht="12.75">
      <c r="A312" s="294"/>
      <c r="B312" s="1305"/>
      <c r="C312" s="1306"/>
      <c r="D312" s="1306"/>
      <c r="E312" s="1307"/>
      <c r="F312" s="293"/>
      <c r="G312" s="292"/>
      <c r="H312" s="293"/>
      <c r="I312" s="293"/>
      <c r="J312" s="319"/>
    </row>
    <row r="313" spans="1:10" ht="13.5" thickBot="1">
      <c r="A313" s="301"/>
      <c r="B313" s="1309"/>
      <c r="C313" s="1310"/>
      <c r="D313" s="1310"/>
      <c r="E313" s="1311"/>
      <c r="F313" s="334"/>
      <c r="G313" s="334"/>
      <c r="H313" s="335"/>
      <c r="I313" s="335"/>
      <c r="J313" s="336"/>
    </row>
    <row r="314" spans="1:10" ht="13.5" thickTop="1">
      <c r="A314" s="307"/>
      <c r="B314" s="308"/>
      <c r="C314" s="308"/>
      <c r="D314" s="308"/>
      <c r="E314" s="308"/>
      <c r="F314" s="322"/>
      <c r="G314" s="322"/>
      <c r="H314" s="322"/>
      <c r="I314" s="322"/>
      <c r="J314" s="310"/>
    </row>
    <row r="315" spans="1:10" ht="12.75">
      <c r="A315" s="311"/>
      <c r="B315" s="275"/>
      <c r="C315" s="275"/>
      <c r="D315" s="275"/>
      <c r="E315" s="275"/>
      <c r="F315" s="323"/>
      <c r="G315" s="323"/>
      <c r="H315" s="323"/>
      <c r="I315" s="323"/>
      <c r="J315" s="313"/>
    </row>
    <row r="316" spans="1:10" ht="12.75">
      <c r="A316" s="311"/>
      <c r="B316" s="275"/>
      <c r="C316" s="275"/>
      <c r="D316" s="275"/>
      <c r="E316" s="275"/>
      <c r="F316" s="323"/>
      <c r="G316" s="323"/>
      <c r="H316" s="323"/>
      <c r="I316" s="323"/>
      <c r="J316" s="313"/>
    </row>
    <row r="317" spans="1:10" ht="12.75">
      <c r="A317" s="311"/>
      <c r="B317" s="275"/>
      <c r="C317" s="275"/>
      <c r="D317" s="275"/>
      <c r="E317" s="275"/>
      <c r="F317" s="323"/>
      <c r="G317" s="323"/>
      <c r="H317" s="323"/>
      <c r="I317" s="323"/>
      <c r="J317" s="313"/>
    </row>
    <row r="318" spans="1:10" ht="15.75">
      <c r="A318" s="311"/>
      <c r="B318" s="275"/>
      <c r="C318" s="275"/>
      <c r="D318" s="275"/>
      <c r="E318" s="275"/>
      <c r="F318" s="323"/>
      <c r="G318" s="450" t="s">
        <v>86</v>
      </c>
      <c r="H318" s="450"/>
      <c r="I318" s="229"/>
      <c r="J318" s="229"/>
    </row>
    <row r="319" spans="1:10" ht="12.75">
      <c r="A319" s="311"/>
      <c r="B319" s="275"/>
      <c r="C319" s="275"/>
      <c r="D319" s="275"/>
      <c r="E319" s="275"/>
      <c r="F319" s="323"/>
      <c r="G319" s="323"/>
      <c r="H319" s="323"/>
      <c r="I319" s="323"/>
      <c r="J319" s="313"/>
    </row>
    <row r="320" spans="1:10" ht="13.5" thickBot="1">
      <c r="A320" s="325"/>
      <c r="B320" s="1343"/>
      <c r="C320" s="1343"/>
      <c r="D320" s="1343"/>
      <c r="E320" s="1343"/>
      <c r="F320" s="326"/>
      <c r="G320" s="326"/>
      <c r="H320" s="326"/>
      <c r="I320" s="326"/>
      <c r="J320" s="327" t="s">
        <v>822</v>
      </c>
    </row>
    <row r="321" spans="1:10" ht="13.5" thickTop="1">
      <c r="A321" s="343" t="s">
        <v>328</v>
      </c>
      <c r="B321" s="1315" t="s">
        <v>217</v>
      </c>
      <c r="C321" s="1316"/>
      <c r="D321" s="1316"/>
      <c r="E321" s="1317"/>
      <c r="F321" s="289"/>
      <c r="G321" s="289"/>
      <c r="H321" s="290"/>
      <c r="I321" s="290"/>
      <c r="J321" s="286"/>
    </row>
    <row r="322" spans="1:10" ht="12.75">
      <c r="A322" s="337"/>
      <c r="B322" s="1312" t="s">
        <v>907</v>
      </c>
      <c r="C322" s="1313"/>
      <c r="D322" s="1313"/>
      <c r="E322" s="1314"/>
      <c r="F322" s="291">
        <f>SUM(F323:F325)</f>
        <v>806</v>
      </c>
      <c r="G322" s="291">
        <f>SUM(G323:G325)</f>
        <v>1000</v>
      </c>
      <c r="H322" s="291">
        <f>SUM(H323:H325)</f>
        <v>800</v>
      </c>
      <c r="I322" s="291">
        <f>SUM(I323:I325)</f>
        <v>744</v>
      </c>
      <c r="J322" s="285">
        <f>I322/H322*100</f>
        <v>93</v>
      </c>
    </row>
    <row r="323" spans="1:10" ht="12.75">
      <c r="A323" s="342"/>
      <c r="B323" s="1305" t="s">
        <v>215</v>
      </c>
      <c r="C323" s="1306"/>
      <c r="D323" s="1306"/>
      <c r="E323" s="1307"/>
      <c r="F323" s="296">
        <v>806</v>
      </c>
      <c r="G323" s="295">
        <v>800</v>
      </c>
      <c r="H323" s="296">
        <v>800</v>
      </c>
      <c r="I323" s="296">
        <v>744</v>
      </c>
      <c r="J323" s="319">
        <f>I323/H323*100</f>
        <v>93</v>
      </c>
    </row>
    <row r="324" spans="1:10" ht="12.75">
      <c r="A324" s="342"/>
      <c r="B324" s="1305" t="s">
        <v>816</v>
      </c>
      <c r="C324" s="1026"/>
      <c r="D324" s="1026"/>
      <c r="E324" s="1027"/>
      <c r="F324" s="296">
        <v>0</v>
      </c>
      <c r="G324" s="295">
        <v>0</v>
      </c>
      <c r="H324" s="296">
        <v>0</v>
      </c>
      <c r="I324" s="296">
        <v>0</v>
      </c>
      <c r="J324" s="319">
        <v>0</v>
      </c>
    </row>
    <row r="325" spans="1:10" ht="12.75">
      <c r="A325" s="342"/>
      <c r="B325" s="1305" t="s">
        <v>323</v>
      </c>
      <c r="C325" s="1306"/>
      <c r="D325" s="1306"/>
      <c r="E325" s="1307"/>
      <c r="F325" s="296">
        <v>0</v>
      </c>
      <c r="G325" s="295">
        <v>200</v>
      </c>
      <c r="H325" s="296">
        <v>0</v>
      </c>
      <c r="I325" s="296">
        <v>0</v>
      </c>
      <c r="J325" s="319">
        <v>0</v>
      </c>
    </row>
    <row r="326" spans="1:10" ht="12.75">
      <c r="A326" s="342"/>
      <c r="B326" s="1312" t="s">
        <v>908</v>
      </c>
      <c r="C326" s="1313"/>
      <c r="D326" s="1313"/>
      <c r="E326" s="1314"/>
      <c r="F326" s="291">
        <f>SUM(F327:F333)</f>
        <v>850</v>
      </c>
      <c r="G326" s="291">
        <f>SUM(G327:G333)</f>
        <v>1000</v>
      </c>
      <c r="H326" s="291">
        <f>SUM(H327:H333)</f>
        <v>0</v>
      </c>
      <c r="I326" s="291">
        <f>SUM(I327:I333)</f>
        <v>0</v>
      </c>
      <c r="J326" s="319">
        <v>0</v>
      </c>
    </row>
    <row r="327" spans="1:10" ht="12.75">
      <c r="A327" s="342"/>
      <c r="B327" s="1305" t="s">
        <v>310</v>
      </c>
      <c r="C327" s="1306"/>
      <c r="D327" s="1306"/>
      <c r="E327" s="1307"/>
      <c r="F327" s="296">
        <v>0</v>
      </c>
      <c r="G327" s="295">
        <v>0</v>
      </c>
      <c r="H327" s="296">
        <v>0</v>
      </c>
      <c r="I327" s="296">
        <v>0</v>
      </c>
      <c r="J327" s="319">
        <v>0</v>
      </c>
    </row>
    <row r="328" spans="1:10" ht="12.75">
      <c r="A328" s="342"/>
      <c r="B328" s="1305" t="s">
        <v>315</v>
      </c>
      <c r="C328" s="1306"/>
      <c r="D328" s="1306"/>
      <c r="E328" s="1307"/>
      <c r="F328" s="296">
        <v>0</v>
      </c>
      <c r="G328" s="295">
        <v>0</v>
      </c>
      <c r="H328" s="296">
        <v>0</v>
      </c>
      <c r="I328" s="296">
        <v>0</v>
      </c>
      <c r="J328" s="319">
        <v>0</v>
      </c>
    </row>
    <row r="329" spans="1:10" ht="12.75">
      <c r="A329" s="342"/>
      <c r="B329" s="1305" t="s">
        <v>316</v>
      </c>
      <c r="C329" s="1306"/>
      <c r="D329" s="1306"/>
      <c r="E329" s="1307"/>
      <c r="F329" s="296">
        <v>0</v>
      </c>
      <c r="G329" s="295">
        <v>0</v>
      </c>
      <c r="H329" s="296">
        <v>0</v>
      </c>
      <c r="I329" s="296">
        <v>0</v>
      </c>
      <c r="J329" s="319">
        <v>0</v>
      </c>
    </row>
    <row r="330" spans="1:10" ht="12.75">
      <c r="A330" s="342"/>
      <c r="B330" s="1305" t="s">
        <v>317</v>
      </c>
      <c r="C330" s="1306"/>
      <c r="D330" s="1306"/>
      <c r="E330" s="1307"/>
      <c r="F330" s="296">
        <v>0</v>
      </c>
      <c r="G330" s="295">
        <v>0</v>
      </c>
      <c r="H330" s="296">
        <v>0</v>
      </c>
      <c r="I330" s="296">
        <v>0</v>
      </c>
      <c r="J330" s="319">
        <v>0</v>
      </c>
    </row>
    <row r="331" spans="1:10" ht="12.75">
      <c r="A331" s="342"/>
      <c r="B331" s="1305" t="s">
        <v>318</v>
      </c>
      <c r="C331" s="1306"/>
      <c r="D331" s="1306"/>
      <c r="E331" s="1307"/>
      <c r="F331" s="296">
        <v>0</v>
      </c>
      <c r="G331" s="295">
        <v>0</v>
      </c>
      <c r="H331" s="296"/>
      <c r="I331" s="296">
        <v>0</v>
      </c>
      <c r="J331" s="319">
        <v>0</v>
      </c>
    </row>
    <row r="332" spans="1:10" ht="12.75">
      <c r="A332" s="342"/>
      <c r="B332" s="1305" t="s">
        <v>319</v>
      </c>
      <c r="C332" s="1306"/>
      <c r="D332" s="1306"/>
      <c r="E332" s="1307"/>
      <c r="F332" s="296">
        <v>0</v>
      </c>
      <c r="G332" s="295">
        <v>0</v>
      </c>
      <c r="H332" s="296">
        <v>0</v>
      </c>
      <c r="I332" s="296">
        <v>0</v>
      </c>
      <c r="J332" s="319">
        <v>0</v>
      </c>
    </row>
    <row r="333" spans="1:10" ht="12.75">
      <c r="A333" s="342"/>
      <c r="B333" s="1305" t="s">
        <v>320</v>
      </c>
      <c r="C333" s="1306"/>
      <c r="D333" s="1306"/>
      <c r="E333" s="1307"/>
      <c r="F333" s="296">
        <v>850</v>
      </c>
      <c r="G333" s="295">
        <v>1000</v>
      </c>
      <c r="H333" s="296">
        <v>0</v>
      </c>
      <c r="I333" s="296">
        <v>0</v>
      </c>
      <c r="J333" s="319">
        <v>0</v>
      </c>
    </row>
    <row r="334" spans="1:10" ht="12.75">
      <c r="A334" s="342"/>
      <c r="B334" s="1305" t="s">
        <v>321</v>
      </c>
      <c r="C334" s="1306"/>
      <c r="D334" s="1306"/>
      <c r="E334" s="1307"/>
      <c r="F334" s="300">
        <v>0</v>
      </c>
      <c r="G334" s="299">
        <v>0</v>
      </c>
      <c r="H334" s="300">
        <v>0</v>
      </c>
      <c r="I334" s="300">
        <v>0</v>
      </c>
      <c r="J334" s="286">
        <v>0</v>
      </c>
    </row>
    <row r="335" spans="1:10" ht="12.75">
      <c r="A335" s="294"/>
      <c r="B335" s="1306"/>
      <c r="C335" s="1306"/>
      <c r="D335" s="1306"/>
      <c r="E335" s="1307"/>
      <c r="F335" s="296"/>
      <c r="G335" s="295"/>
      <c r="H335" s="296"/>
      <c r="I335" s="296"/>
      <c r="J335" s="349"/>
    </row>
    <row r="336" spans="1:10" ht="12.75">
      <c r="A336" s="343" t="s">
        <v>329</v>
      </c>
      <c r="B336" s="1315" t="s">
        <v>218</v>
      </c>
      <c r="C336" s="1316"/>
      <c r="D336" s="1316"/>
      <c r="E336" s="1317"/>
      <c r="F336" s="290"/>
      <c r="G336" s="289"/>
      <c r="H336" s="290"/>
      <c r="I336" s="290"/>
      <c r="J336" s="286"/>
    </row>
    <row r="337" spans="1:10" ht="12.75">
      <c r="A337" s="337"/>
      <c r="B337" s="1312" t="s">
        <v>907</v>
      </c>
      <c r="C337" s="1313"/>
      <c r="D337" s="1313"/>
      <c r="E337" s="1314"/>
      <c r="F337" s="291">
        <f>SUM(F338:F339)</f>
        <v>9036</v>
      </c>
      <c r="G337" s="291">
        <f>SUM(G338:G339)</f>
        <v>9000</v>
      </c>
      <c r="H337" s="291">
        <f>SUM(H338:H339)</f>
        <v>10000</v>
      </c>
      <c r="I337" s="291">
        <f>SUM(I338:I339)</f>
        <v>10000</v>
      </c>
      <c r="J337" s="285">
        <f>I337/H337*100</f>
        <v>100</v>
      </c>
    </row>
    <row r="338" spans="1:10" ht="12.75">
      <c r="A338" s="342"/>
      <c r="B338" s="1305" t="s">
        <v>799</v>
      </c>
      <c r="C338" s="1306"/>
      <c r="D338" s="1306"/>
      <c r="E338" s="1307"/>
      <c r="F338" s="295">
        <v>0</v>
      </c>
      <c r="G338" s="295">
        <v>0</v>
      </c>
      <c r="H338" s="296">
        <v>0</v>
      </c>
      <c r="I338" s="295">
        <v>0</v>
      </c>
      <c r="J338" s="319">
        <v>0</v>
      </c>
    </row>
    <row r="339" spans="1:10" ht="12.75">
      <c r="A339" s="342"/>
      <c r="B339" s="1305" t="s">
        <v>323</v>
      </c>
      <c r="C339" s="1306"/>
      <c r="D339" s="1306"/>
      <c r="E339" s="1307"/>
      <c r="F339" s="295">
        <v>9036</v>
      </c>
      <c r="G339" s="295">
        <v>9000</v>
      </c>
      <c r="H339" s="296">
        <v>10000</v>
      </c>
      <c r="I339" s="295">
        <v>10000</v>
      </c>
      <c r="J339" s="319">
        <f>I339/H339*100</f>
        <v>100</v>
      </c>
    </row>
    <row r="340" spans="1:10" ht="12.75">
      <c r="A340" s="342"/>
      <c r="B340" s="1312" t="s">
        <v>908</v>
      </c>
      <c r="C340" s="1313"/>
      <c r="D340" s="1313"/>
      <c r="E340" s="1314"/>
      <c r="F340" s="291">
        <f>SUM(F341:F347)</f>
        <v>9036</v>
      </c>
      <c r="G340" s="291">
        <f>SUM(G341:G347)</f>
        <v>9000</v>
      </c>
      <c r="H340" s="291">
        <f>SUM(H341:H347)</f>
        <v>10000</v>
      </c>
      <c r="I340" s="291">
        <f>SUM(I341:I347)</f>
        <v>10000</v>
      </c>
      <c r="J340" s="319">
        <f>I340/H340*100</f>
        <v>100</v>
      </c>
    </row>
    <row r="341" spans="1:10" ht="12.75">
      <c r="A341" s="342"/>
      <c r="B341" s="1305" t="s">
        <v>310</v>
      </c>
      <c r="C341" s="1306"/>
      <c r="D341" s="1306"/>
      <c r="E341" s="1307"/>
      <c r="F341" s="295">
        <v>0</v>
      </c>
      <c r="G341" s="295">
        <v>0</v>
      </c>
      <c r="H341" s="296">
        <v>0</v>
      </c>
      <c r="I341" s="295">
        <v>0</v>
      </c>
      <c r="J341" s="319">
        <v>0</v>
      </c>
    </row>
    <row r="342" spans="1:10" ht="12.75">
      <c r="A342" s="342"/>
      <c r="B342" s="1305" t="s">
        <v>315</v>
      </c>
      <c r="C342" s="1306"/>
      <c r="D342" s="1306"/>
      <c r="E342" s="1307"/>
      <c r="F342" s="295">
        <v>0</v>
      </c>
      <c r="G342" s="295">
        <v>0</v>
      </c>
      <c r="H342" s="296">
        <v>0</v>
      </c>
      <c r="I342" s="295">
        <v>0</v>
      </c>
      <c r="J342" s="319">
        <v>0</v>
      </c>
    </row>
    <row r="343" spans="1:10" ht="12.75">
      <c r="A343" s="342"/>
      <c r="B343" s="1305" t="s">
        <v>316</v>
      </c>
      <c r="C343" s="1306"/>
      <c r="D343" s="1306"/>
      <c r="E343" s="1307"/>
      <c r="F343" s="295">
        <v>0</v>
      </c>
      <c r="G343" s="295">
        <v>0</v>
      </c>
      <c r="H343" s="296">
        <v>0</v>
      </c>
      <c r="I343" s="295">
        <v>0</v>
      </c>
      <c r="J343" s="319">
        <v>0</v>
      </c>
    </row>
    <row r="344" spans="1:10" ht="12.75">
      <c r="A344" s="342"/>
      <c r="B344" s="1305" t="s">
        <v>317</v>
      </c>
      <c r="C344" s="1306"/>
      <c r="D344" s="1306"/>
      <c r="E344" s="1307"/>
      <c r="F344" s="295">
        <v>0</v>
      </c>
      <c r="G344" s="295">
        <v>0</v>
      </c>
      <c r="H344" s="296">
        <v>0</v>
      </c>
      <c r="I344" s="295">
        <v>0</v>
      </c>
      <c r="J344" s="319">
        <v>0</v>
      </c>
    </row>
    <row r="345" spans="1:10" ht="12.75">
      <c r="A345" s="342"/>
      <c r="B345" s="1305" t="s">
        <v>318</v>
      </c>
      <c r="C345" s="1306"/>
      <c r="D345" s="1306"/>
      <c r="E345" s="1307"/>
      <c r="F345" s="295">
        <v>0</v>
      </c>
      <c r="G345" s="295">
        <v>0</v>
      </c>
      <c r="H345" s="296">
        <v>0</v>
      </c>
      <c r="I345" s="295">
        <v>0</v>
      </c>
      <c r="J345" s="319">
        <v>0</v>
      </c>
    </row>
    <row r="346" spans="1:10" ht="12.75">
      <c r="A346" s="342"/>
      <c r="B346" s="1305" t="s">
        <v>319</v>
      </c>
      <c r="C346" s="1306"/>
      <c r="D346" s="1306"/>
      <c r="E346" s="1307"/>
      <c r="F346" s="295">
        <v>0</v>
      </c>
      <c r="G346" s="295">
        <v>0</v>
      </c>
      <c r="H346" s="296">
        <v>0</v>
      </c>
      <c r="I346" s="295">
        <v>0</v>
      </c>
      <c r="J346" s="319">
        <v>0</v>
      </c>
    </row>
    <row r="347" spans="1:10" ht="12.75">
      <c r="A347" s="342"/>
      <c r="B347" s="1305" t="s">
        <v>320</v>
      </c>
      <c r="C347" s="1306"/>
      <c r="D347" s="1306"/>
      <c r="E347" s="1307"/>
      <c r="F347" s="295">
        <v>9036</v>
      </c>
      <c r="G347" s="295">
        <v>9000</v>
      </c>
      <c r="H347" s="296">
        <v>10000</v>
      </c>
      <c r="I347" s="295">
        <v>10000</v>
      </c>
      <c r="J347" s="319">
        <f>I347/H347*100</f>
        <v>100</v>
      </c>
    </row>
    <row r="348" spans="1:10" ht="12.75" customHeight="1">
      <c r="A348" s="342"/>
      <c r="B348" s="1305" t="s">
        <v>321</v>
      </c>
      <c r="C348" s="1306"/>
      <c r="D348" s="1306"/>
      <c r="E348" s="1307"/>
      <c r="F348" s="299">
        <v>0</v>
      </c>
      <c r="G348" s="299">
        <v>0</v>
      </c>
      <c r="H348" s="300">
        <v>0</v>
      </c>
      <c r="I348" s="299">
        <v>0</v>
      </c>
      <c r="J348" s="286">
        <v>0</v>
      </c>
    </row>
    <row r="349" spans="1:10" ht="12.75" customHeight="1">
      <c r="A349" s="330"/>
      <c r="B349" s="1312"/>
      <c r="C349" s="1313"/>
      <c r="D349" s="1313"/>
      <c r="E349" s="1314"/>
      <c r="F349" s="291"/>
      <c r="G349" s="291"/>
      <c r="H349" s="291"/>
      <c r="I349" s="291"/>
      <c r="J349" s="285"/>
    </row>
    <row r="350" spans="1:10" ht="12.75" customHeight="1">
      <c r="A350" s="343" t="s">
        <v>330</v>
      </c>
      <c r="B350" s="1315" t="s">
        <v>928</v>
      </c>
      <c r="C350" s="1316"/>
      <c r="D350" s="1316"/>
      <c r="E350" s="1317"/>
      <c r="F350" s="290"/>
      <c r="G350" s="289"/>
      <c r="H350" s="290"/>
      <c r="I350" s="290"/>
      <c r="J350" s="286"/>
    </row>
    <row r="351" spans="1:10" ht="12.75" customHeight="1">
      <c r="A351" s="337"/>
      <c r="B351" s="1312" t="s">
        <v>907</v>
      </c>
      <c r="C351" s="1313"/>
      <c r="D351" s="1313"/>
      <c r="E351" s="1314"/>
      <c r="F351" s="291">
        <f>SUM(F352:F354)</f>
        <v>2915</v>
      </c>
      <c r="G351" s="291">
        <f>SUM(G352:G354)</f>
        <v>3025</v>
      </c>
      <c r="H351" s="291">
        <f>SUM(H352:H354)</f>
        <v>3241</v>
      </c>
      <c r="I351" s="291">
        <f>SUM(I352:I354)</f>
        <v>3241</v>
      </c>
      <c r="J351" s="285">
        <f>I351/H351*100</f>
        <v>100</v>
      </c>
    </row>
    <row r="352" spans="1:10" ht="12.75" customHeight="1">
      <c r="A352" s="342"/>
      <c r="B352" s="1305" t="s">
        <v>799</v>
      </c>
      <c r="C352" s="1306"/>
      <c r="D352" s="1306"/>
      <c r="E352" s="1307"/>
      <c r="F352" s="295">
        <v>0</v>
      </c>
      <c r="G352" s="295">
        <v>0</v>
      </c>
      <c r="H352" s="296">
        <v>0</v>
      </c>
      <c r="I352" s="295">
        <v>0</v>
      </c>
      <c r="J352" s="319">
        <v>0</v>
      </c>
    </row>
    <row r="353" spans="1:10" ht="12.75" customHeight="1">
      <c r="A353" s="342"/>
      <c r="B353" s="1305" t="s">
        <v>816</v>
      </c>
      <c r="C353" s="1026"/>
      <c r="D353" s="1026"/>
      <c r="E353" s="1027"/>
      <c r="F353" s="295">
        <v>660</v>
      </c>
      <c r="G353" s="295">
        <v>700</v>
      </c>
      <c r="H353" s="296">
        <v>592</v>
      </c>
      <c r="I353" s="295">
        <v>592</v>
      </c>
      <c r="J353" s="319">
        <f aca="true" t="shared" si="4" ref="J353:J358">I353/H353*100</f>
        <v>100</v>
      </c>
    </row>
    <row r="354" spans="1:10" ht="12.75" customHeight="1">
      <c r="A354" s="342"/>
      <c r="B354" s="1305" t="s">
        <v>323</v>
      </c>
      <c r="C354" s="1306"/>
      <c r="D354" s="1306"/>
      <c r="E354" s="1307"/>
      <c r="F354" s="295">
        <f>F355-F353</f>
        <v>2255</v>
      </c>
      <c r="G354" s="295">
        <v>2325</v>
      </c>
      <c r="H354" s="296">
        <v>2649</v>
      </c>
      <c r="I354" s="295">
        <v>2649</v>
      </c>
      <c r="J354" s="319">
        <f t="shared" si="4"/>
        <v>100</v>
      </c>
    </row>
    <row r="355" spans="1:10" ht="12.75" customHeight="1">
      <c r="A355" s="342"/>
      <c r="B355" s="1312" t="s">
        <v>908</v>
      </c>
      <c r="C355" s="1313"/>
      <c r="D355" s="1313"/>
      <c r="E355" s="1314"/>
      <c r="F355" s="291">
        <f>SUM(F356:F362)</f>
        <v>2915</v>
      </c>
      <c r="G355" s="291">
        <f>SUM(G356:G362)</f>
        <v>3025</v>
      </c>
      <c r="H355" s="291">
        <f>SUM(H356:H362)</f>
        <v>3061</v>
      </c>
      <c r="I355" s="291">
        <f>SUM(I356:I362)</f>
        <v>3061</v>
      </c>
      <c r="J355" s="285">
        <f t="shared" si="4"/>
        <v>100</v>
      </c>
    </row>
    <row r="356" spans="1:10" ht="12.75">
      <c r="A356" s="342"/>
      <c r="B356" s="1305" t="s">
        <v>310</v>
      </c>
      <c r="C356" s="1306"/>
      <c r="D356" s="1306"/>
      <c r="E356" s="1307"/>
      <c r="F356" s="295">
        <v>204</v>
      </c>
      <c r="G356" s="295">
        <v>205</v>
      </c>
      <c r="H356" s="296">
        <v>205</v>
      </c>
      <c r="I356" s="295">
        <v>205</v>
      </c>
      <c r="J356" s="319">
        <f t="shared" si="4"/>
        <v>100</v>
      </c>
    </row>
    <row r="357" spans="1:10" ht="12.75">
      <c r="A357" s="342"/>
      <c r="B357" s="1305" t="s">
        <v>315</v>
      </c>
      <c r="C357" s="1306"/>
      <c r="D357" s="1306"/>
      <c r="E357" s="1307"/>
      <c r="F357" s="295">
        <v>50</v>
      </c>
      <c r="G357" s="295">
        <v>50</v>
      </c>
      <c r="H357" s="296">
        <v>50</v>
      </c>
      <c r="I357" s="295">
        <v>50</v>
      </c>
      <c r="J357" s="319">
        <f t="shared" si="4"/>
        <v>100</v>
      </c>
    </row>
    <row r="358" spans="1:10" ht="12.75">
      <c r="A358" s="342"/>
      <c r="B358" s="1305" t="s">
        <v>316</v>
      </c>
      <c r="C358" s="1306"/>
      <c r="D358" s="1306"/>
      <c r="E358" s="1307"/>
      <c r="F358" s="295">
        <v>2661</v>
      </c>
      <c r="G358" s="295">
        <v>2770</v>
      </c>
      <c r="H358" s="296">
        <v>2806</v>
      </c>
      <c r="I358" s="295">
        <v>2806</v>
      </c>
      <c r="J358" s="319">
        <f t="shared" si="4"/>
        <v>100</v>
      </c>
    </row>
    <row r="359" spans="1:10" ht="12.75">
      <c r="A359" s="342"/>
      <c r="B359" s="1305" t="s">
        <v>317</v>
      </c>
      <c r="C359" s="1306"/>
      <c r="D359" s="1306"/>
      <c r="E359" s="1307"/>
      <c r="F359" s="295">
        <v>0</v>
      </c>
      <c r="G359" s="295">
        <v>0</v>
      </c>
      <c r="H359" s="296">
        <v>0</v>
      </c>
      <c r="I359" s="295">
        <v>0</v>
      </c>
      <c r="J359" s="319">
        <v>0</v>
      </c>
    </row>
    <row r="360" spans="1:10" ht="12.75">
      <c r="A360" s="342"/>
      <c r="B360" s="1305" t="s">
        <v>318</v>
      </c>
      <c r="C360" s="1306"/>
      <c r="D360" s="1306"/>
      <c r="E360" s="1307"/>
      <c r="F360" s="295">
        <v>0</v>
      </c>
      <c r="G360" s="295">
        <v>0</v>
      </c>
      <c r="H360" s="296">
        <v>0</v>
      </c>
      <c r="I360" s="295">
        <v>0</v>
      </c>
      <c r="J360" s="319">
        <v>0</v>
      </c>
    </row>
    <row r="361" spans="1:10" ht="12.75">
      <c r="A361" s="342"/>
      <c r="B361" s="1305" t="s">
        <v>319</v>
      </c>
      <c r="C361" s="1306"/>
      <c r="D361" s="1306"/>
      <c r="E361" s="1307"/>
      <c r="F361" s="295">
        <v>0</v>
      </c>
      <c r="G361" s="295">
        <v>0</v>
      </c>
      <c r="H361" s="296">
        <v>0</v>
      </c>
      <c r="I361" s="295">
        <v>0</v>
      </c>
      <c r="J361" s="319">
        <v>0</v>
      </c>
    </row>
    <row r="362" spans="1:10" ht="12.75">
      <c r="A362" s="342"/>
      <c r="B362" s="1305" t="s">
        <v>320</v>
      </c>
      <c r="C362" s="1306"/>
      <c r="D362" s="1306"/>
      <c r="E362" s="1307"/>
      <c r="F362" s="295">
        <v>0</v>
      </c>
      <c r="G362" s="295">
        <v>0</v>
      </c>
      <c r="H362" s="296">
        <v>0</v>
      </c>
      <c r="I362" s="295">
        <v>0</v>
      </c>
      <c r="J362" s="319">
        <v>0</v>
      </c>
    </row>
    <row r="363" spans="1:10" ht="12.75">
      <c r="A363" s="342"/>
      <c r="B363" s="1305" t="s">
        <v>929</v>
      </c>
      <c r="C363" s="1306"/>
      <c r="D363" s="1306"/>
      <c r="E363" s="1307"/>
      <c r="F363" s="299">
        <v>1</v>
      </c>
      <c r="G363" s="299">
        <v>1</v>
      </c>
      <c r="H363" s="300">
        <v>1</v>
      </c>
      <c r="I363" s="299">
        <v>1</v>
      </c>
      <c r="J363" s="319">
        <f>I363/H363*100</f>
        <v>100</v>
      </c>
    </row>
    <row r="364" spans="1:10" ht="12.75">
      <c r="A364" s="330"/>
      <c r="B364" s="1305"/>
      <c r="C364" s="1306"/>
      <c r="D364" s="1306"/>
      <c r="E364" s="1307"/>
      <c r="F364" s="296"/>
      <c r="G364" s="295"/>
      <c r="H364" s="296"/>
      <c r="I364" s="296"/>
      <c r="J364" s="319"/>
    </row>
    <row r="365" spans="1:10" ht="12.75">
      <c r="A365" s="330"/>
      <c r="B365" s="1312"/>
      <c r="C365" s="1313"/>
      <c r="D365" s="1313"/>
      <c r="E365" s="1314"/>
      <c r="F365" s="291"/>
      <c r="G365" s="291"/>
      <c r="H365" s="291"/>
      <c r="I365" s="291"/>
      <c r="J365" s="285"/>
    </row>
    <row r="366" spans="1:10" ht="12.75">
      <c r="A366" s="187"/>
      <c r="B366" s="1305"/>
      <c r="C366" s="1306"/>
      <c r="D366" s="1306"/>
      <c r="E366" s="1307"/>
      <c r="F366" s="296"/>
      <c r="G366" s="295"/>
      <c r="H366" s="296"/>
      <c r="I366" s="296"/>
      <c r="J366" s="319"/>
    </row>
    <row r="367" spans="1:10" ht="12.75">
      <c r="A367" s="330"/>
      <c r="B367" s="1305"/>
      <c r="C367" s="1306"/>
      <c r="D367" s="1306"/>
      <c r="E367" s="1307"/>
      <c r="F367" s="296"/>
      <c r="G367" s="295"/>
      <c r="H367" s="296"/>
      <c r="I367" s="296"/>
      <c r="J367" s="319"/>
    </row>
    <row r="368" spans="1:10" ht="12.75">
      <c r="A368" s="330"/>
      <c r="B368" s="1305"/>
      <c r="C368" s="1306"/>
      <c r="D368" s="1306"/>
      <c r="E368" s="1307"/>
      <c r="F368" s="296"/>
      <c r="G368" s="295"/>
      <c r="H368" s="296"/>
      <c r="I368" s="296"/>
      <c r="J368" s="319"/>
    </row>
    <row r="369" spans="1:10" ht="12.75">
      <c r="A369" s="330"/>
      <c r="B369" s="1305"/>
      <c r="C369" s="1306"/>
      <c r="D369" s="1306"/>
      <c r="E369" s="1307"/>
      <c r="F369" s="296"/>
      <c r="G369" s="295"/>
      <c r="H369" s="296"/>
      <c r="I369" s="296"/>
      <c r="J369" s="286"/>
    </row>
    <row r="370" spans="1:10" ht="12.75">
      <c r="A370" s="330"/>
      <c r="B370" s="1305"/>
      <c r="C370" s="1306"/>
      <c r="D370" s="1306"/>
      <c r="E370" s="1307"/>
      <c r="F370" s="296"/>
      <c r="G370" s="295"/>
      <c r="H370" s="296"/>
      <c r="I370" s="296"/>
      <c r="J370" s="286"/>
    </row>
    <row r="371" spans="1:10" ht="12.75">
      <c r="A371" s="330"/>
      <c r="B371" s="1305"/>
      <c r="C371" s="1306"/>
      <c r="D371" s="1306"/>
      <c r="E371" s="1307"/>
      <c r="F371" s="296"/>
      <c r="G371" s="295"/>
      <c r="H371" s="296"/>
      <c r="I371" s="296"/>
      <c r="J371" s="286"/>
    </row>
    <row r="372" spans="1:10" ht="12.75">
      <c r="A372" s="342"/>
      <c r="B372" s="1344"/>
      <c r="C372" s="1344"/>
      <c r="D372" s="1344"/>
      <c r="E372" s="1344"/>
      <c r="F372" s="295"/>
      <c r="G372" s="295"/>
      <c r="H372" s="295"/>
      <c r="I372" s="295"/>
      <c r="J372" s="286"/>
    </row>
    <row r="373" spans="1:10" ht="13.5" thickBot="1">
      <c r="A373" s="344"/>
      <c r="B373" s="1345"/>
      <c r="C373" s="1345"/>
      <c r="D373" s="1345"/>
      <c r="E373" s="1345"/>
      <c r="F373" s="305"/>
      <c r="G373" s="305"/>
      <c r="H373" s="305"/>
      <c r="I373" s="305"/>
      <c r="J373" s="336"/>
    </row>
    <row r="374" spans="6:9" ht="13.5" thickTop="1">
      <c r="F374" s="338"/>
      <c r="G374" s="338"/>
      <c r="H374" s="338"/>
      <c r="I374" s="338"/>
    </row>
    <row r="375" spans="6:9" ht="12.75">
      <c r="F375" s="338"/>
      <c r="G375" s="338"/>
      <c r="H375" s="338"/>
      <c r="I375" s="338"/>
    </row>
    <row r="376" spans="6:9" ht="12.75">
      <c r="F376" s="338"/>
      <c r="G376" s="338"/>
      <c r="H376" s="338"/>
      <c r="I376" s="338"/>
    </row>
    <row r="377" spans="6:9" ht="12.75">
      <c r="F377" s="338"/>
      <c r="G377" s="338"/>
      <c r="H377" s="338"/>
      <c r="I377" s="338"/>
    </row>
    <row r="378" spans="6:9" ht="12.75">
      <c r="F378" s="338"/>
      <c r="G378" s="338"/>
      <c r="H378" s="338"/>
      <c r="I378" s="338"/>
    </row>
    <row r="379" spans="6:9" ht="12.75">
      <c r="F379" s="338"/>
      <c r="G379" s="338"/>
      <c r="H379" s="338"/>
      <c r="I379" s="338"/>
    </row>
    <row r="380" spans="6:9" ht="12.75">
      <c r="F380" s="338"/>
      <c r="G380" s="338"/>
      <c r="H380" s="338"/>
      <c r="I380" s="338"/>
    </row>
    <row r="381" spans="6:9" ht="12.75">
      <c r="F381" s="338"/>
      <c r="G381" s="338"/>
      <c r="H381" s="338"/>
      <c r="I381" s="338"/>
    </row>
    <row r="382" spans="6:10" ht="15.75">
      <c r="F382" s="338"/>
      <c r="G382" s="892" t="s">
        <v>86</v>
      </c>
      <c r="H382" s="451"/>
      <c r="I382" s="229"/>
      <c r="J382" s="229"/>
    </row>
    <row r="383" spans="6:10" ht="13.5" thickBot="1">
      <c r="F383" s="338"/>
      <c r="G383" s="338"/>
      <c r="H383" s="338"/>
      <c r="I383" s="338"/>
      <c r="J383" s="340" t="s">
        <v>822</v>
      </c>
    </row>
    <row r="384" spans="1:10" ht="13.5" thickTop="1">
      <c r="A384" s="341" t="s">
        <v>331</v>
      </c>
      <c r="B384" s="1318" t="s">
        <v>930</v>
      </c>
      <c r="C384" s="1319"/>
      <c r="D384" s="1319"/>
      <c r="E384" s="1320"/>
      <c r="F384" s="316"/>
      <c r="G384" s="316"/>
      <c r="H384" s="317"/>
      <c r="I384" s="317"/>
      <c r="J384" s="318"/>
    </row>
    <row r="385" spans="1:10" ht="12.75">
      <c r="A385" s="337"/>
      <c r="B385" s="1312" t="s">
        <v>907</v>
      </c>
      <c r="C385" s="1313"/>
      <c r="D385" s="1313"/>
      <c r="E385" s="1314"/>
      <c r="F385" s="291">
        <f>SUM(F386:F388)</f>
        <v>1472</v>
      </c>
      <c r="G385" s="291">
        <f>SUM(G386:G388)</f>
        <v>1266</v>
      </c>
      <c r="H385" s="291">
        <f>SUM(H386:H388)</f>
        <v>1881</v>
      </c>
      <c r="I385" s="291">
        <f>SUM(I386:I388)</f>
        <v>1881</v>
      </c>
      <c r="J385" s="285">
        <f>I385/H385*100</f>
        <v>100</v>
      </c>
    </row>
    <row r="386" spans="1:10" ht="12.75">
      <c r="A386" s="342"/>
      <c r="B386" s="1305" t="s">
        <v>799</v>
      </c>
      <c r="C386" s="1306"/>
      <c r="D386" s="1306"/>
      <c r="E386" s="1307"/>
      <c r="F386" s="295">
        <v>0</v>
      </c>
      <c r="G386" s="295">
        <v>0</v>
      </c>
      <c r="H386" s="296"/>
      <c r="I386" s="295">
        <v>0</v>
      </c>
      <c r="J386" s="319">
        <v>0</v>
      </c>
    </row>
    <row r="387" spans="1:10" ht="12.75">
      <c r="A387" s="342"/>
      <c r="B387" s="1305" t="s">
        <v>816</v>
      </c>
      <c r="C387" s="1026"/>
      <c r="D387" s="1026"/>
      <c r="E387" s="1027"/>
      <c r="F387" s="295">
        <v>1136</v>
      </c>
      <c r="G387" s="295">
        <v>890</v>
      </c>
      <c r="H387" s="296">
        <v>1338</v>
      </c>
      <c r="I387" s="295">
        <v>1338</v>
      </c>
      <c r="J387" s="319">
        <f>I387/H387*100</f>
        <v>100</v>
      </c>
    </row>
    <row r="388" spans="1:10" ht="12.75">
      <c r="A388" s="342"/>
      <c r="B388" s="1305" t="s">
        <v>323</v>
      </c>
      <c r="C388" s="1306"/>
      <c r="D388" s="1306"/>
      <c r="E388" s="1307"/>
      <c r="F388" s="295">
        <f>F389-F387</f>
        <v>336</v>
      </c>
      <c r="G388" s="295">
        <v>376</v>
      </c>
      <c r="H388" s="295">
        <v>543</v>
      </c>
      <c r="I388" s="295">
        <v>543</v>
      </c>
      <c r="J388" s="319">
        <f>I388/H388*100</f>
        <v>100</v>
      </c>
    </row>
    <row r="389" spans="1:10" ht="12.75">
      <c r="A389" s="342"/>
      <c r="B389" s="1312" t="s">
        <v>908</v>
      </c>
      <c r="C389" s="1313"/>
      <c r="D389" s="1313"/>
      <c r="E389" s="1314"/>
      <c r="F389" s="291">
        <f>SUM(F390:F396)</f>
        <v>1472</v>
      </c>
      <c r="G389" s="291">
        <f>SUM(G390:G396)</f>
        <v>1266</v>
      </c>
      <c r="H389" s="291">
        <f>SUM(H390:H396)</f>
        <v>1881</v>
      </c>
      <c r="I389" s="291">
        <f>SUM(I390:I396)</f>
        <v>1881</v>
      </c>
      <c r="J389" s="285">
        <f>I389/H389*100</f>
        <v>100</v>
      </c>
    </row>
    <row r="390" spans="1:10" ht="12.75">
      <c r="A390" s="342"/>
      <c r="B390" s="1305" t="s">
        <v>310</v>
      </c>
      <c r="C390" s="1306"/>
      <c r="D390" s="1306"/>
      <c r="E390" s="1307"/>
      <c r="F390" s="295">
        <v>0</v>
      </c>
      <c r="G390" s="295">
        <v>0</v>
      </c>
      <c r="H390" s="296">
        <v>0</v>
      </c>
      <c r="I390" s="295">
        <v>0</v>
      </c>
      <c r="J390" s="319">
        <v>0</v>
      </c>
    </row>
    <row r="391" spans="1:10" ht="12.75">
      <c r="A391" s="342"/>
      <c r="B391" s="1305" t="s">
        <v>315</v>
      </c>
      <c r="C391" s="1306"/>
      <c r="D391" s="1306"/>
      <c r="E391" s="1307"/>
      <c r="F391" s="295">
        <v>0</v>
      </c>
      <c r="G391" s="295">
        <v>0</v>
      </c>
      <c r="H391" s="296">
        <v>0</v>
      </c>
      <c r="I391" s="295">
        <v>0</v>
      </c>
      <c r="J391" s="319">
        <v>0</v>
      </c>
    </row>
    <row r="392" spans="1:10" ht="12.75">
      <c r="A392" s="342"/>
      <c r="B392" s="1305" t="s">
        <v>316</v>
      </c>
      <c r="C392" s="1306"/>
      <c r="D392" s="1306"/>
      <c r="E392" s="1307"/>
      <c r="F392" s="295">
        <v>1472</v>
      </c>
      <c r="G392" s="295">
        <v>1266</v>
      </c>
      <c r="H392" s="296">
        <v>1881</v>
      </c>
      <c r="I392" s="295">
        <v>1881</v>
      </c>
      <c r="J392" s="319">
        <f>I392/H392*100</f>
        <v>100</v>
      </c>
    </row>
    <row r="393" spans="1:10" ht="12.75">
      <c r="A393" s="342"/>
      <c r="B393" s="1305" t="s">
        <v>317</v>
      </c>
      <c r="C393" s="1306"/>
      <c r="D393" s="1306"/>
      <c r="E393" s="1307"/>
      <c r="F393" s="295">
        <v>0</v>
      </c>
      <c r="G393" s="295">
        <v>0</v>
      </c>
      <c r="H393" s="296">
        <v>0</v>
      </c>
      <c r="I393" s="295">
        <v>0</v>
      </c>
      <c r="J393" s="319">
        <v>0</v>
      </c>
    </row>
    <row r="394" spans="1:10" ht="12.75">
      <c r="A394" s="342"/>
      <c r="B394" s="1305" t="s">
        <v>318</v>
      </c>
      <c r="C394" s="1306"/>
      <c r="D394" s="1306"/>
      <c r="E394" s="1307"/>
      <c r="F394" s="295">
        <v>0</v>
      </c>
      <c r="G394" s="295">
        <v>0</v>
      </c>
      <c r="H394" s="296">
        <v>0</v>
      </c>
      <c r="I394" s="295">
        <v>0</v>
      </c>
      <c r="J394" s="319">
        <v>0</v>
      </c>
    </row>
    <row r="395" spans="1:10" ht="12.75">
      <c r="A395" s="342"/>
      <c r="B395" s="1305" t="s">
        <v>319</v>
      </c>
      <c r="C395" s="1306"/>
      <c r="D395" s="1306"/>
      <c r="E395" s="1307"/>
      <c r="F395" s="295">
        <v>0</v>
      </c>
      <c r="G395" s="295">
        <v>0</v>
      </c>
      <c r="H395" s="296">
        <v>0</v>
      </c>
      <c r="I395" s="295">
        <v>0</v>
      </c>
      <c r="J395" s="319">
        <v>0</v>
      </c>
    </row>
    <row r="396" spans="1:10" ht="12.75">
      <c r="A396" s="342"/>
      <c r="B396" s="1305" t="s">
        <v>320</v>
      </c>
      <c r="C396" s="1306"/>
      <c r="D396" s="1306"/>
      <c r="E396" s="1307"/>
      <c r="F396" s="295">
        <v>0</v>
      </c>
      <c r="G396" s="295">
        <v>0</v>
      </c>
      <c r="H396" s="296">
        <v>0</v>
      </c>
      <c r="I396" s="295">
        <v>0</v>
      </c>
      <c r="J396" s="319">
        <v>0</v>
      </c>
    </row>
    <row r="397" spans="1:10" ht="12.75">
      <c r="A397" s="342"/>
      <c r="B397" s="1305" t="s">
        <v>796</v>
      </c>
      <c r="C397" s="1306"/>
      <c r="D397" s="1306"/>
      <c r="E397" s="1307"/>
      <c r="F397" s="299">
        <v>0</v>
      </c>
      <c r="G397" s="299">
        <v>0</v>
      </c>
      <c r="H397" s="300">
        <v>0</v>
      </c>
      <c r="I397" s="299">
        <v>0</v>
      </c>
      <c r="J397" s="319">
        <v>0</v>
      </c>
    </row>
    <row r="398" spans="1:10" ht="12.75">
      <c r="A398" s="187"/>
      <c r="B398" s="1305"/>
      <c r="C398" s="1035"/>
      <c r="D398" s="1035"/>
      <c r="E398" s="1027"/>
      <c r="F398" s="293"/>
      <c r="G398" s="292"/>
      <c r="H398" s="293"/>
      <c r="I398" s="293"/>
      <c r="J398" s="286"/>
    </row>
    <row r="399" spans="1:10" ht="12.75">
      <c r="A399" s="343" t="s">
        <v>332</v>
      </c>
      <c r="B399" s="1315" t="s">
        <v>931</v>
      </c>
      <c r="C399" s="1316"/>
      <c r="D399" s="1316"/>
      <c r="E399" s="1317"/>
      <c r="F399" s="290"/>
      <c r="G399" s="289"/>
      <c r="H399" s="290"/>
      <c r="I399" s="290"/>
      <c r="J399" s="286"/>
    </row>
    <row r="400" spans="1:10" ht="12.75">
      <c r="A400" s="337"/>
      <c r="B400" s="1312" t="s">
        <v>907</v>
      </c>
      <c r="C400" s="1313"/>
      <c r="D400" s="1313"/>
      <c r="E400" s="1314"/>
      <c r="F400" s="291">
        <f>SUM(F401:F403)</f>
        <v>331</v>
      </c>
      <c r="G400" s="291">
        <f>SUM(G401:G403)</f>
        <v>310</v>
      </c>
      <c r="H400" s="291">
        <f>SUM(H401:H403)</f>
        <v>320</v>
      </c>
      <c r="I400" s="291">
        <f>SUM(I401:I403)</f>
        <v>320</v>
      </c>
      <c r="J400" s="285">
        <f>I400/H400*100</f>
        <v>100</v>
      </c>
    </row>
    <row r="401" spans="1:10" ht="12.75">
      <c r="A401" s="342"/>
      <c r="B401" s="1305" t="s">
        <v>799</v>
      </c>
      <c r="C401" s="1306"/>
      <c r="D401" s="1306"/>
      <c r="E401" s="1307"/>
      <c r="F401" s="295">
        <v>0</v>
      </c>
      <c r="G401" s="295">
        <v>0</v>
      </c>
      <c r="H401" s="296">
        <v>0</v>
      </c>
      <c r="I401" s="295">
        <v>0</v>
      </c>
      <c r="J401" s="319">
        <v>0</v>
      </c>
    </row>
    <row r="402" spans="1:10" ht="12.75">
      <c r="A402" s="342"/>
      <c r="B402" s="1305" t="s">
        <v>816</v>
      </c>
      <c r="C402" s="1026"/>
      <c r="D402" s="1026"/>
      <c r="E402" s="1027"/>
      <c r="F402" s="295">
        <v>158</v>
      </c>
      <c r="G402" s="295">
        <v>166</v>
      </c>
      <c r="H402" s="296">
        <v>180</v>
      </c>
      <c r="I402" s="295">
        <v>180</v>
      </c>
      <c r="J402" s="319">
        <f>I402/H402*100</f>
        <v>100</v>
      </c>
    </row>
    <row r="403" spans="1:10" ht="12.75">
      <c r="A403" s="342"/>
      <c r="B403" s="1305" t="s">
        <v>323</v>
      </c>
      <c r="C403" s="1306"/>
      <c r="D403" s="1306"/>
      <c r="E403" s="1307"/>
      <c r="F403" s="295">
        <f>F404-F402</f>
        <v>173</v>
      </c>
      <c r="G403" s="295">
        <v>144</v>
      </c>
      <c r="H403" s="295">
        <v>140</v>
      </c>
      <c r="I403" s="295">
        <v>140</v>
      </c>
      <c r="J403" s="319">
        <f>I403/H403*100</f>
        <v>100</v>
      </c>
    </row>
    <row r="404" spans="1:10" ht="12.75">
      <c r="A404" s="342"/>
      <c r="B404" s="1312" t="s">
        <v>908</v>
      </c>
      <c r="C404" s="1313"/>
      <c r="D404" s="1313"/>
      <c r="E404" s="1314"/>
      <c r="F404" s="291">
        <f>SUM(F405:F411)</f>
        <v>331</v>
      </c>
      <c r="G404" s="291">
        <f>SUM(G405:G411)</f>
        <v>310</v>
      </c>
      <c r="H404" s="291">
        <f>SUM(H405:H411)</f>
        <v>320</v>
      </c>
      <c r="I404" s="291">
        <f>SUM(I405:I411)</f>
        <v>320</v>
      </c>
      <c r="J404" s="285">
        <f>I404/H404*100</f>
        <v>100</v>
      </c>
    </row>
    <row r="405" spans="1:10" ht="12.75">
      <c r="A405" s="342"/>
      <c r="B405" s="1305" t="s">
        <v>310</v>
      </c>
      <c r="C405" s="1306"/>
      <c r="D405" s="1306"/>
      <c r="E405" s="1307"/>
      <c r="F405" s="295">
        <v>0</v>
      </c>
      <c r="G405" s="295">
        <v>0</v>
      </c>
      <c r="H405" s="296">
        <v>0</v>
      </c>
      <c r="I405" s="295">
        <v>0</v>
      </c>
      <c r="J405" s="319">
        <v>0</v>
      </c>
    </row>
    <row r="406" spans="1:10" ht="12.75">
      <c r="A406" s="342"/>
      <c r="B406" s="1305" t="s">
        <v>315</v>
      </c>
      <c r="C406" s="1306"/>
      <c r="D406" s="1306"/>
      <c r="E406" s="1307"/>
      <c r="F406" s="295">
        <v>0</v>
      </c>
      <c r="G406" s="295">
        <v>0</v>
      </c>
      <c r="H406" s="296">
        <v>0</v>
      </c>
      <c r="I406" s="295">
        <v>0</v>
      </c>
      <c r="J406" s="319">
        <v>0</v>
      </c>
    </row>
    <row r="407" spans="1:10" ht="12.75">
      <c r="A407" s="342"/>
      <c r="B407" s="1305" t="s">
        <v>316</v>
      </c>
      <c r="C407" s="1306"/>
      <c r="D407" s="1306"/>
      <c r="E407" s="1307"/>
      <c r="F407" s="295">
        <v>331</v>
      </c>
      <c r="G407" s="295">
        <v>310</v>
      </c>
      <c r="H407" s="296">
        <v>320</v>
      </c>
      <c r="I407" s="295">
        <v>320</v>
      </c>
      <c r="J407" s="319">
        <f>I407/H407*100</f>
        <v>100</v>
      </c>
    </row>
    <row r="408" spans="1:10" ht="12.75">
      <c r="A408" s="342"/>
      <c r="B408" s="1305" t="s">
        <v>317</v>
      </c>
      <c r="C408" s="1306"/>
      <c r="D408" s="1306"/>
      <c r="E408" s="1307"/>
      <c r="F408" s="295">
        <v>0</v>
      </c>
      <c r="G408" s="295">
        <v>0</v>
      </c>
      <c r="H408" s="296">
        <v>0</v>
      </c>
      <c r="I408" s="295">
        <v>0</v>
      </c>
      <c r="J408" s="319">
        <v>0</v>
      </c>
    </row>
    <row r="409" spans="1:10" ht="12.75">
      <c r="A409" s="342"/>
      <c r="B409" s="1305" t="s">
        <v>318</v>
      </c>
      <c r="C409" s="1306"/>
      <c r="D409" s="1306"/>
      <c r="E409" s="1307"/>
      <c r="F409" s="295">
        <v>0</v>
      </c>
      <c r="G409" s="295">
        <v>0</v>
      </c>
      <c r="H409" s="296">
        <v>0</v>
      </c>
      <c r="I409" s="295">
        <v>0</v>
      </c>
      <c r="J409" s="319">
        <v>0</v>
      </c>
    </row>
    <row r="410" spans="1:10" ht="12.75">
      <c r="A410" s="342"/>
      <c r="B410" s="1305" t="s">
        <v>319</v>
      </c>
      <c r="C410" s="1306"/>
      <c r="D410" s="1306"/>
      <c r="E410" s="1307"/>
      <c r="F410" s="295">
        <v>0</v>
      </c>
      <c r="G410" s="295">
        <v>0</v>
      </c>
      <c r="H410" s="296">
        <v>0</v>
      </c>
      <c r="I410" s="295">
        <v>0</v>
      </c>
      <c r="J410" s="319">
        <v>0</v>
      </c>
    </row>
    <row r="411" spans="1:10" ht="12.75">
      <c r="A411" s="342"/>
      <c r="B411" s="1305" t="s">
        <v>320</v>
      </c>
      <c r="C411" s="1306"/>
      <c r="D411" s="1306"/>
      <c r="E411" s="1307"/>
      <c r="F411" s="295">
        <v>0</v>
      </c>
      <c r="G411" s="295">
        <v>0</v>
      </c>
      <c r="H411" s="296">
        <v>0</v>
      </c>
      <c r="I411" s="295">
        <v>0</v>
      </c>
      <c r="J411" s="319">
        <v>0</v>
      </c>
    </row>
    <row r="412" spans="1:10" ht="12.75">
      <c r="A412" s="342"/>
      <c r="B412" s="1305" t="s">
        <v>796</v>
      </c>
      <c r="C412" s="1306"/>
      <c r="D412" s="1306"/>
      <c r="E412" s="1307"/>
      <c r="F412" s="299">
        <v>0</v>
      </c>
      <c r="G412" s="299">
        <v>0</v>
      </c>
      <c r="H412" s="300">
        <v>0</v>
      </c>
      <c r="I412" s="299">
        <v>0</v>
      </c>
      <c r="J412" s="319">
        <v>0</v>
      </c>
    </row>
    <row r="413" spans="1:10" ht="12.75">
      <c r="A413" s="343"/>
      <c r="B413" s="1315"/>
      <c r="C413" s="1316"/>
      <c r="D413" s="1316"/>
      <c r="E413" s="1317"/>
      <c r="F413" s="290"/>
      <c r="G413" s="289"/>
      <c r="H413" s="290"/>
      <c r="I413" s="290"/>
      <c r="J413" s="286"/>
    </row>
    <row r="414" spans="1:10" ht="12.75">
      <c r="A414" s="343" t="s">
        <v>623</v>
      </c>
      <c r="B414" s="1315" t="s">
        <v>196</v>
      </c>
      <c r="C414" s="1316"/>
      <c r="D414" s="1316"/>
      <c r="E414" s="1317"/>
      <c r="F414" s="290"/>
      <c r="G414" s="289"/>
      <c r="H414" s="290"/>
      <c r="I414" s="290"/>
      <c r="J414" s="286"/>
    </row>
    <row r="415" spans="1:10" ht="12.75">
      <c r="A415" s="337"/>
      <c r="B415" s="1312" t="s">
        <v>907</v>
      </c>
      <c r="C415" s="1313"/>
      <c r="D415" s="1313"/>
      <c r="E415" s="1314"/>
      <c r="F415" s="291">
        <f>SUM(F416:F418)</f>
        <v>25947</v>
      </c>
      <c r="G415" s="291">
        <f>SUM(G416:G418)</f>
        <v>0</v>
      </c>
      <c r="H415" s="291">
        <f>SUM(H416:H418)</f>
        <v>8748</v>
      </c>
      <c r="I415" s="291">
        <f>SUM(I416:I418)</f>
        <v>8841</v>
      </c>
      <c r="J415" s="285">
        <f>I415/H415*100</f>
        <v>101.06310013717422</v>
      </c>
    </row>
    <row r="416" spans="1:10" ht="12.75">
      <c r="A416" s="342"/>
      <c r="B416" s="1305" t="s">
        <v>322</v>
      </c>
      <c r="C416" s="1306"/>
      <c r="D416" s="1306"/>
      <c r="E416" s="1307"/>
      <c r="F416" s="295">
        <v>0</v>
      </c>
      <c r="G416" s="295">
        <v>0</v>
      </c>
      <c r="H416" s="296">
        <v>5648</v>
      </c>
      <c r="I416" s="295">
        <v>5648</v>
      </c>
      <c r="J416" s="929">
        <f>I416/H416*100</f>
        <v>100</v>
      </c>
    </row>
    <row r="417" spans="1:10" ht="12.75">
      <c r="A417" s="342"/>
      <c r="B417" s="1305" t="s">
        <v>624</v>
      </c>
      <c r="C417" s="1026"/>
      <c r="D417" s="1026"/>
      <c r="E417" s="1027"/>
      <c r="F417" s="295">
        <v>25947</v>
      </c>
      <c r="G417" s="295">
        <v>0</v>
      </c>
      <c r="H417" s="296">
        <v>3100</v>
      </c>
      <c r="I417" s="295">
        <v>3193</v>
      </c>
      <c r="J417" s="319">
        <f>I417/H417*100</f>
        <v>103</v>
      </c>
    </row>
    <row r="418" spans="1:10" ht="12.75">
      <c r="A418" s="342"/>
      <c r="B418" s="1305" t="s">
        <v>323</v>
      </c>
      <c r="C418" s="1306"/>
      <c r="D418" s="1306"/>
      <c r="E418" s="1307"/>
      <c r="F418" s="295">
        <v>0</v>
      </c>
      <c r="G418" s="295">
        <v>0</v>
      </c>
      <c r="H418" s="295">
        <v>0</v>
      </c>
      <c r="I418" s="295">
        <v>0</v>
      </c>
      <c r="J418" s="319">
        <v>0</v>
      </c>
    </row>
    <row r="419" spans="1:10" ht="12.75">
      <c r="A419" s="342"/>
      <c r="B419" s="1312" t="s">
        <v>908</v>
      </c>
      <c r="C419" s="1313"/>
      <c r="D419" s="1313"/>
      <c r="E419" s="1314"/>
      <c r="F419" s="291">
        <f>SUM(F420:F426)</f>
        <v>25947</v>
      </c>
      <c r="G419" s="291">
        <f>SUM(G420:G426)</f>
        <v>0</v>
      </c>
      <c r="H419" s="291">
        <f>SUM(H420:H426)</f>
        <v>4427</v>
      </c>
      <c r="I419" s="291">
        <f>SUM(I420:I426)</f>
        <v>26936</v>
      </c>
      <c r="J419" s="285">
        <f>I419/H419*100</f>
        <v>608.4481590241699</v>
      </c>
    </row>
    <row r="420" spans="1:10" ht="12.75">
      <c r="A420" s="342"/>
      <c r="B420" s="1305" t="s">
        <v>310</v>
      </c>
      <c r="C420" s="1306"/>
      <c r="D420" s="1306"/>
      <c r="E420" s="1307"/>
      <c r="F420" s="295">
        <v>920</v>
      </c>
      <c r="G420" s="295">
        <v>0</v>
      </c>
      <c r="H420" s="296">
        <v>1002</v>
      </c>
      <c r="I420" s="295">
        <v>1002</v>
      </c>
      <c r="J420" s="319">
        <v>0</v>
      </c>
    </row>
    <row r="421" spans="1:10" ht="12.75">
      <c r="A421" s="342"/>
      <c r="B421" s="1305" t="s">
        <v>315</v>
      </c>
      <c r="C421" s="1306"/>
      <c r="D421" s="1306"/>
      <c r="E421" s="1307"/>
      <c r="F421" s="295">
        <v>119</v>
      </c>
      <c r="G421" s="295">
        <v>0</v>
      </c>
      <c r="H421" s="296">
        <v>200</v>
      </c>
      <c r="I421" s="295">
        <v>200</v>
      </c>
      <c r="J421" s="319">
        <v>0</v>
      </c>
    </row>
    <row r="422" spans="1:10" ht="12.75">
      <c r="A422" s="342"/>
      <c r="B422" s="1305" t="s">
        <v>316</v>
      </c>
      <c r="C422" s="1306"/>
      <c r="D422" s="1306"/>
      <c r="E422" s="1307"/>
      <c r="F422" s="295">
        <v>22</v>
      </c>
      <c r="G422" s="295">
        <v>0</v>
      </c>
      <c r="H422" s="296">
        <v>848</v>
      </c>
      <c r="I422" s="295">
        <v>848</v>
      </c>
      <c r="J422" s="319">
        <f>I422/H422*100</f>
        <v>100</v>
      </c>
    </row>
    <row r="423" spans="1:10" ht="12.75">
      <c r="A423" s="342"/>
      <c r="B423" s="1305" t="s">
        <v>317</v>
      </c>
      <c r="C423" s="1306"/>
      <c r="D423" s="1306"/>
      <c r="E423" s="1307"/>
      <c r="F423" s="295">
        <v>0</v>
      </c>
      <c r="G423" s="295">
        <v>0</v>
      </c>
      <c r="H423" s="296">
        <v>0</v>
      </c>
      <c r="I423" s="295">
        <v>0</v>
      </c>
      <c r="J423" s="319">
        <v>0</v>
      </c>
    </row>
    <row r="424" spans="1:10" ht="12.75">
      <c r="A424" s="342"/>
      <c r="B424" s="1305" t="s">
        <v>318</v>
      </c>
      <c r="C424" s="1306"/>
      <c r="D424" s="1306"/>
      <c r="E424" s="1307"/>
      <c r="F424" s="295">
        <v>0</v>
      </c>
      <c r="G424" s="295">
        <v>0</v>
      </c>
      <c r="H424" s="296">
        <v>0</v>
      </c>
      <c r="I424" s="295">
        <v>0</v>
      </c>
      <c r="J424" s="319">
        <v>0</v>
      </c>
    </row>
    <row r="425" spans="1:10" ht="12.75">
      <c r="A425" s="342"/>
      <c r="B425" s="1305" t="s">
        <v>319</v>
      </c>
      <c r="C425" s="1306"/>
      <c r="D425" s="1306"/>
      <c r="E425" s="1307"/>
      <c r="F425" s="295">
        <v>24886</v>
      </c>
      <c r="G425" s="295">
        <v>0</v>
      </c>
      <c r="H425" s="296">
        <v>2377</v>
      </c>
      <c r="I425" s="295">
        <v>24886</v>
      </c>
      <c r="J425" s="319">
        <v>0</v>
      </c>
    </row>
    <row r="426" spans="1:10" ht="12.75">
      <c r="A426" s="342"/>
      <c r="B426" s="1305" t="s">
        <v>320</v>
      </c>
      <c r="C426" s="1306"/>
      <c r="D426" s="1306"/>
      <c r="E426" s="1307"/>
      <c r="F426" s="295">
        <v>0</v>
      </c>
      <c r="G426" s="295">
        <v>0</v>
      </c>
      <c r="H426" s="296">
        <v>0</v>
      </c>
      <c r="I426" s="295">
        <v>0</v>
      </c>
      <c r="J426" s="319">
        <v>0</v>
      </c>
    </row>
    <row r="427" spans="1:10" ht="12.75">
      <c r="A427" s="342"/>
      <c r="B427" s="1305" t="s">
        <v>625</v>
      </c>
      <c r="C427" s="1306"/>
      <c r="D427" s="1306"/>
      <c r="E427" s="1307"/>
      <c r="F427" s="299">
        <v>0</v>
      </c>
      <c r="G427" s="299">
        <v>0</v>
      </c>
      <c r="H427" s="300">
        <v>0</v>
      </c>
      <c r="I427" s="299">
        <v>0</v>
      </c>
      <c r="J427" s="319">
        <v>0</v>
      </c>
    </row>
    <row r="428" spans="1:10" ht="12.75">
      <c r="A428" s="343"/>
      <c r="B428" s="1315"/>
      <c r="C428" s="1316"/>
      <c r="D428" s="1316"/>
      <c r="E428" s="1317"/>
      <c r="F428" s="290"/>
      <c r="G428" s="289"/>
      <c r="H428" s="290"/>
      <c r="I428" s="290"/>
      <c r="J428" s="286"/>
    </row>
    <row r="429" spans="1:10" ht="12.75">
      <c r="A429" s="343" t="s">
        <v>626</v>
      </c>
      <c r="B429" s="1315" t="s">
        <v>627</v>
      </c>
      <c r="C429" s="1316"/>
      <c r="D429" s="1316"/>
      <c r="E429" s="1317"/>
      <c r="F429" s="290"/>
      <c r="G429" s="289"/>
      <c r="H429" s="290"/>
      <c r="I429" s="290"/>
      <c r="J429" s="286"/>
    </row>
    <row r="430" spans="1:10" ht="12.75">
      <c r="A430" s="337"/>
      <c r="B430" s="1312" t="s">
        <v>907</v>
      </c>
      <c r="C430" s="1313"/>
      <c r="D430" s="1313"/>
      <c r="E430" s="1314"/>
      <c r="F430" s="291">
        <f>SUM(F431:F433)</f>
        <v>22207</v>
      </c>
      <c r="G430" s="291">
        <f>SUM(G431:G433)</f>
        <v>0</v>
      </c>
      <c r="H430" s="291">
        <f>SUM(H431:H433)</f>
        <v>0</v>
      </c>
      <c r="I430" s="291">
        <f>SUM(I431:I433)</f>
        <v>0</v>
      </c>
      <c r="J430" s="285">
        <v>0</v>
      </c>
    </row>
    <row r="431" spans="1:10" ht="12.75">
      <c r="A431" s="342"/>
      <c r="B431" s="1305" t="s">
        <v>799</v>
      </c>
      <c r="C431" s="1306"/>
      <c r="D431" s="1306"/>
      <c r="E431" s="1307"/>
      <c r="F431" s="295">
        <v>0</v>
      </c>
      <c r="G431" s="295">
        <v>0</v>
      </c>
      <c r="H431" s="296">
        <v>0</v>
      </c>
      <c r="I431" s="295">
        <v>0</v>
      </c>
      <c r="J431" s="319">
        <v>0</v>
      </c>
    </row>
    <row r="432" spans="1:10" ht="12.75">
      <c r="A432" s="342"/>
      <c r="B432" s="1305" t="s">
        <v>816</v>
      </c>
      <c r="C432" s="1026"/>
      <c r="D432" s="1026"/>
      <c r="E432" s="1027"/>
      <c r="F432" s="295">
        <v>1</v>
      </c>
      <c r="G432" s="295">
        <v>0</v>
      </c>
      <c r="H432" s="296">
        <v>0</v>
      </c>
      <c r="I432" s="295">
        <v>0</v>
      </c>
      <c r="J432" s="319">
        <v>0</v>
      </c>
    </row>
    <row r="433" spans="1:10" ht="12.75">
      <c r="A433" s="342"/>
      <c r="B433" s="1305" t="s">
        <v>323</v>
      </c>
      <c r="C433" s="1306"/>
      <c r="D433" s="1306"/>
      <c r="E433" s="1307"/>
      <c r="F433" s="295">
        <v>22206</v>
      </c>
      <c r="G433" s="295">
        <v>0</v>
      </c>
      <c r="H433" s="295">
        <v>0</v>
      </c>
      <c r="I433" s="295">
        <v>0</v>
      </c>
      <c r="J433" s="319">
        <v>0</v>
      </c>
    </row>
    <row r="434" spans="1:10" ht="12.75">
      <c r="A434" s="342"/>
      <c r="B434" s="1312" t="s">
        <v>908</v>
      </c>
      <c r="C434" s="1313"/>
      <c r="D434" s="1313"/>
      <c r="E434" s="1314"/>
      <c r="F434" s="291">
        <f>SUM(F435:F441)</f>
        <v>22206</v>
      </c>
      <c r="G434" s="291">
        <f>SUM(G435:G441)</f>
        <v>0</v>
      </c>
      <c r="H434" s="291">
        <f>SUM(H435:H441)</f>
        <v>0</v>
      </c>
      <c r="I434" s="291">
        <f>SUM(I435:I441)</f>
        <v>0</v>
      </c>
      <c r="J434" s="285">
        <v>0</v>
      </c>
    </row>
    <row r="435" spans="1:10" ht="12.75">
      <c r="A435" s="342"/>
      <c r="B435" s="1305" t="s">
        <v>310</v>
      </c>
      <c r="C435" s="1306"/>
      <c r="D435" s="1306"/>
      <c r="E435" s="1307"/>
      <c r="F435" s="295">
        <v>16630</v>
      </c>
      <c r="G435" s="295">
        <v>0</v>
      </c>
      <c r="H435" s="296">
        <v>0</v>
      </c>
      <c r="I435" s="295">
        <v>0</v>
      </c>
      <c r="J435" s="319">
        <v>0</v>
      </c>
    </row>
    <row r="436" spans="1:10" ht="12.75">
      <c r="A436" s="342"/>
      <c r="B436" s="1305" t="s">
        <v>315</v>
      </c>
      <c r="C436" s="1306"/>
      <c r="D436" s="1306"/>
      <c r="E436" s="1307"/>
      <c r="F436" s="295">
        <v>4440</v>
      </c>
      <c r="G436" s="295">
        <v>0</v>
      </c>
      <c r="H436" s="296">
        <v>0</v>
      </c>
      <c r="I436" s="295">
        <v>0</v>
      </c>
      <c r="J436" s="319">
        <v>0</v>
      </c>
    </row>
    <row r="437" spans="1:10" ht="12.75">
      <c r="A437" s="342"/>
      <c r="B437" s="1305" t="s">
        <v>316</v>
      </c>
      <c r="C437" s="1306"/>
      <c r="D437" s="1306"/>
      <c r="E437" s="1307"/>
      <c r="F437" s="295">
        <v>84</v>
      </c>
      <c r="G437" s="295">
        <v>0</v>
      </c>
      <c r="H437" s="296">
        <v>0</v>
      </c>
      <c r="I437" s="295">
        <v>0</v>
      </c>
      <c r="J437" s="319">
        <v>0</v>
      </c>
    </row>
    <row r="438" spans="1:10" ht="12.75">
      <c r="A438" s="342"/>
      <c r="B438" s="1305" t="s">
        <v>317</v>
      </c>
      <c r="C438" s="1306"/>
      <c r="D438" s="1306"/>
      <c r="E438" s="1307"/>
      <c r="F438" s="295">
        <v>0</v>
      </c>
      <c r="G438" s="295">
        <v>0</v>
      </c>
      <c r="H438" s="296">
        <v>0</v>
      </c>
      <c r="I438" s="295">
        <v>0</v>
      </c>
      <c r="J438" s="319">
        <v>0</v>
      </c>
    </row>
    <row r="439" spans="1:10" ht="12.75">
      <c r="A439" s="342"/>
      <c r="B439" s="1305" t="s">
        <v>318</v>
      </c>
      <c r="C439" s="1306"/>
      <c r="D439" s="1306"/>
      <c r="E439" s="1307"/>
      <c r="F439" s="295">
        <v>0</v>
      </c>
      <c r="G439" s="295">
        <v>0</v>
      </c>
      <c r="H439" s="296">
        <v>0</v>
      </c>
      <c r="I439" s="295">
        <v>0</v>
      </c>
      <c r="J439" s="319">
        <v>0</v>
      </c>
    </row>
    <row r="440" spans="1:10" ht="12.75">
      <c r="A440" s="342"/>
      <c r="B440" s="1305" t="s">
        <v>319</v>
      </c>
      <c r="C440" s="1306"/>
      <c r="D440" s="1306"/>
      <c r="E440" s="1307"/>
      <c r="F440" s="295">
        <v>0</v>
      </c>
      <c r="G440" s="295">
        <v>0</v>
      </c>
      <c r="H440" s="296">
        <v>0</v>
      </c>
      <c r="I440" s="295">
        <v>0</v>
      </c>
      <c r="J440" s="319">
        <v>0</v>
      </c>
    </row>
    <row r="441" spans="1:10" ht="12.75">
      <c r="A441" s="342"/>
      <c r="B441" s="1305" t="s">
        <v>320</v>
      </c>
      <c r="C441" s="1306"/>
      <c r="D441" s="1306"/>
      <c r="E441" s="1307"/>
      <c r="F441" s="295">
        <v>1052</v>
      </c>
      <c r="G441" s="295">
        <v>0</v>
      </c>
      <c r="H441" s="296">
        <v>0</v>
      </c>
      <c r="I441" s="295">
        <v>0</v>
      </c>
      <c r="J441" s="319">
        <v>0</v>
      </c>
    </row>
    <row r="442" spans="1:10" ht="12.75">
      <c r="A442" s="342"/>
      <c r="B442" s="1305" t="s">
        <v>628</v>
      </c>
      <c r="C442" s="1306"/>
      <c r="D442" s="1306"/>
      <c r="E442" s="1307"/>
      <c r="F442" s="299">
        <v>7</v>
      </c>
      <c r="G442" s="299">
        <v>0</v>
      </c>
      <c r="H442" s="300">
        <v>0</v>
      </c>
      <c r="I442" s="299">
        <v>0</v>
      </c>
      <c r="J442" s="319">
        <v>0</v>
      </c>
    </row>
    <row r="443" spans="1:10" ht="13.5" thickBot="1">
      <c r="A443" s="344"/>
      <c r="B443" s="1309"/>
      <c r="C443" s="1310"/>
      <c r="D443" s="1310"/>
      <c r="E443" s="1311"/>
      <c r="F443" s="305"/>
      <c r="G443" s="305"/>
      <c r="H443" s="306"/>
      <c r="I443" s="306"/>
      <c r="J443" s="336"/>
    </row>
    <row r="444" spans="2:5" ht="13.5" thickTop="1">
      <c r="B444" s="1308"/>
      <c r="C444" s="1308"/>
      <c r="D444" s="1308"/>
      <c r="E444" s="1308"/>
    </row>
    <row r="445" spans="6:10" ht="15.75">
      <c r="F445" s="338"/>
      <c r="G445" s="892" t="s">
        <v>86</v>
      </c>
      <c r="H445" s="451"/>
      <c r="I445" s="229"/>
      <c r="J445" s="229"/>
    </row>
    <row r="446" spans="6:9" ht="12.75">
      <c r="F446" s="338"/>
      <c r="G446" s="338"/>
      <c r="H446" s="338"/>
      <c r="I446" s="338"/>
    </row>
    <row r="447" spans="6:10" ht="13.5" thickBot="1">
      <c r="F447" s="338"/>
      <c r="G447" s="338"/>
      <c r="H447" s="338"/>
      <c r="I447" s="338"/>
      <c r="J447" s="340" t="s">
        <v>822</v>
      </c>
    </row>
    <row r="448" spans="1:10" ht="13.5" thickTop="1">
      <c r="A448" s="341" t="s">
        <v>629</v>
      </c>
      <c r="B448" s="1318" t="s">
        <v>630</v>
      </c>
      <c r="C448" s="1319"/>
      <c r="D448" s="1319"/>
      <c r="E448" s="1320"/>
      <c r="F448" s="316"/>
      <c r="G448" s="316"/>
      <c r="H448" s="317"/>
      <c r="I448" s="317"/>
      <c r="J448" s="318"/>
    </row>
    <row r="449" spans="1:10" ht="12.75">
      <c r="A449" s="337"/>
      <c r="B449" s="1312" t="s">
        <v>907</v>
      </c>
      <c r="C449" s="1313"/>
      <c r="D449" s="1313"/>
      <c r="E449" s="1314"/>
      <c r="F449" s="291">
        <f>SUM(F450:F452)</f>
        <v>4045</v>
      </c>
      <c r="G449" s="291">
        <f>SUM(G450:G452)</f>
        <v>0</v>
      </c>
      <c r="H449" s="291">
        <f>SUM(H450:H452)</f>
        <v>0</v>
      </c>
      <c r="I449" s="291">
        <f>SUM(I450:I452)</f>
        <v>0</v>
      </c>
      <c r="J449" s="285">
        <v>0</v>
      </c>
    </row>
    <row r="450" spans="1:10" ht="12.75">
      <c r="A450" s="342"/>
      <c r="B450" s="1305" t="s">
        <v>799</v>
      </c>
      <c r="C450" s="1306"/>
      <c r="D450" s="1306"/>
      <c r="E450" s="1307"/>
      <c r="F450" s="295">
        <v>4045</v>
      </c>
      <c r="G450" s="295">
        <v>0</v>
      </c>
      <c r="H450" s="296">
        <v>0</v>
      </c>
      <c r="I450" s="295">
        <v>0</v>
      </c>
      <c r="J450" s="319">
        <v>0</v>
      </c>
    </row>
    <row r="451" spans="1:10" ht="12.75">
      <c r="A451" s="342"/>
      <c r="B451" s="1305" t="s">
        <v>816</v>
      </c>
      <c r="C451" s="1026"/>
      <c r="D451" s="1026"/>
      <c r="E451" s="1027"/>
      <c r="F451" s="295">
        <v>0</v>
      </c>
      <c r="G451" s="295">
        <v>0</v>
      </c>
      <c r="H451" s="296">
        <v>0</v>
      </c>
      <c r="I451" s="295">
        <v>0</v>
      </c>
      <c r="J451" s="319">
        <v>0</v>
      </c>
    </row>
    <row r="452" spans="1:10" ht="12.75">
      <c r="A452" s="342"/>
      <c r="B452" s="1305" t="s">
        <v>323</v>
      </c>
      <c r="C452" s="1306"/>
      <c r="D452" s="1306"/>
      <c r="E452" s="1307"/>
      <c r="F452" s="295">
        <v>0</v>
      </c>
      <c r="G452" s="295">
        <v>0</v>
      </c>
      <c r="H452" s="295">
        <v>0</v>
      </c>
      <c r="I452" s="295">
        <v>0</v>
      </c>
      <c r="J452" s="319">
        <v>0</v>
      </c>
    </row>
    <row r="453" spans="1:10" ht="12.75">
      <c r="A453" s="342"/>
      <c r="B453" s="1312" t="s">
        <v>908</v>
      </c>
      <c r="C453" s="1313"/>
      <c r="D453" s="1313"/>
      <c r="E453" s="1314"/>
      <c r="F453" s="291">
        <f>SUM(F454:F460)</f>
        <v>4045</v>
      </c>
      <c r="G453" s="291">
        <f>SUM(G454:G460)</f>
        <v>0</v>
      </c>
      <c r="H453" s="291">
        <f>SUM(H454:H460)</f>
        <v>0</v>
      </c>
      <c r="I453" s="291">
        <f>SUM(I454:I460)</f>
        <v>0</v>
      </c>
      <c r="J453" s="285">
        <v>0</v>
      </c>
    </row>
    <row r="454" spans="1:10" ht="12.75">
      <c r="A454" s="342"/>
      <c r="B454" s="1305" t="s">
        <v>310</v>
      </c>
      <c r="C454" s="1306"/>
      <c r="D454" s="1306"/>
      <c r="E454" s="1307"/>
      <c r="F454" s="295">
        <v>3004</v>
      </c>
      <c r="G454" s="295">
        <v>0</v>
      </c>
      <c r="H454" s="296">
        <v>0</v>
      </c>
      <c r="I454" s="295">
        <v>0</v>
      </c>
      <c r="J454" s="319">
        <v>0</v>
      </c>
    </row>
    <row r="455" spans="1:10" ht="12.75">
      <c r="A455" s="342"/>
      <c r="B455" s="1305" t="s">
        <v>315</v>
      </c>
      <c r="C455" s="1306"/>
      <c r="D455" s="1306"/>
      <c r="E455" s="1307"/>
      <c r="F455" s="295">
        <v>730</v>
      </c>
      <c r="G455" s="295">
        <v>0</v>
      </c>
      <c r="H455" s="296">
        <v>0</v>
      </c>
      <c r="I455" s="295">
        <v>0</v>
      </c>
      <c r="J455" s="319">
        <v>0</v>
      </c>
    </row>
    <row r="456" spans="1:10" ht="12.75">
      <c r="A456" s="342"/>
      <c r="B456" s="1305" t="s">
        <v>316</v>
      </c>
      <c r="C456" s="1306"/>
      <c r="D456" s="1306"/>
      <c r="E456" s="1307"/>
      <c r="F456" s="295">
        <v>311</v>
      </c>
      <c r="G456" s="295">
        <v>0</v>
      </c>
      <c r="H456" s="296">
        <v>0</v>
      </c>
      <c r="I456" s="295">
        <v>0</v>
      </c>
      <c r="J456" s="319">
        <v>0</v>
      </c>
    </row>
    <row r="457" spans="1:10" ht="12.75">
      <c r="A457" s="342"/>
      <c r="B457" s="1305" t="s">
        <v>317</v>
      </c>
      <c r="C457" s="1306"/>
      <c r="D457" s="1306"/>
      <c r="E457" s="1307"/>
      <c r="F457" s="295">
        <v>0</v>
      </c>
      <c r="G457" s="295">
        <v>0</v>
      </c>
      <c r="H457" s="296">
        <v>0</v>
      </c>
      <c r="I457" s="295">
        <v>0</v>
      </c>
      <c r="J457" s="319">
        <v>0</v>
      </c>
    </row>
    <row r="458" spans="1:10" ht="12.75">
      <c r="A458" s="342"/>
      <c r="B458" s="1305" t="s">
        <v>318</v>
      </c>
      <c r="C458" s="1306"/>
      <c r="D458" s="1306"/>
      <c r="E458" s="1307"/>
      <c r="F458" s="295">
        <v>0</v>
      </c>
      <c r="G458" s="295">
        <v>0</v>
      </c>
      <c r="H458" s="296">
        <v>0</v>
      </c>
      <c r="I458" s="295">
        <v>0</v>
      </c>
      <c r="J458" s="319">
        <v>0</v>
      </c>
    </row>
    <row r="459" spans="1:10" ht="12.75">
      <c r="A459" s="342"/>
      <c r="B459" s="1305" t="s">
        <v>319</v>
      </c>
      <c r="C459" s="1306"/>
      <c r="D459" s="1306"/>
      <c r="E459" s="1307"/>
      <c r="F459" s="295">
        <v>0</v>
      </c>
      <c r="G459" s="295">
        <v>0</v>
      </c>
      <c r="H459" s="296">
        <v>0</v>
      </c>
      <c r="I459" s="295">
        <v>0</v>
      </c>
      <c r="J459" s="319">
        <v>0</v>
      </c>
    </row>
    <row r="460" spans="1:10" ht="12.75">
      <c r="A460" s="342"/>
      <c r="B460" s="1305" t="s">
        <v>320</v>
      </c>
      <c r="C460" s="1306"/>
      <c r="D460" s="1306"/>
      <c r="E460" s="1307"/>
      <c r="F460" s="295">
        <v>0</v>
      </c>
      <c r="G460" s="295">
        <v>0</v>
      </c>
      <c r="H460" s="296">
        <v>0</v>
      </c>
      <c r="I460" s="295">
        <v>0</v>
      </c>
      <c r="J460" s="319">
        <v>0</v>
      </c>
    </row>
    <row r="461" spans="1:10" ht="12.75">
      <c r="A461" s="342"/>
      <c r="B461" s="1305" t="s">
        <v>796</v>
      </c>
      <c r="C461" s="1306"/>
      <c r="D461" s="1306"/>
      <c r="E461" s="1307"/>
      <c r="F461" s="299">
        <v>0</v>
      </c>
      <c r="G461" s="299">
        <v>0</v>
      </c>
      <c r="H461" s="300">
        <v>0</v>
      </c>
      <c r="I461" s="299">
        <v>0</v>
      </c>
      <c r="J461" s="319">
        <v>0</v>
      </c>
    </row>
    <row r="462" spans="1:10" ht="12.75">
      <c r="A462" s="187"/>
      <c r="B462" s="1305"/>
      <c r="C462" s="1035"/>
      <c r="D462" s="1035"/>
      <c r="E462" s="1027"/>
      <c r="F462" s="293"/>
      <c r="G462" s="292"/>
      <c r="H462" s="293"/>
      <c r="I462" s="293"/>
      <c r="J462" s="286"/>
    </row>
    <row r="463" spans="1:10" ht="12.75">
      <c r="A463" s="343">
        <v>26</v>
      </c>
      <c r="B463" s="1315" t="s">
        <v>631</v>
      </c>
      <c r="C463" s="1316"/>
      <c r="D463" s="1316"/>
      <c r="E463" s="1317"/>
      <c r="F463" s="290"/>
      <c r="G463" s="289"/>
      <c r="H463" s="290"/>
      <c r="I463" s="290"/>
      <c r="J463" s="286"/>
    </row>
    <row r="464" spans="1:10" ht="12.75">
      <c r="A464" s="337"/>
      <c r="B464" s="1312" t="s">
        <v>907</v>
      </c>
      <c r="C464" s="1313"/>
      <c r="D464" s="1313"/>
      <c r="E464" s="1314"/>
      <c r="F464" s="291">
        <f>SUM(F465:F467)</f>
        <v>106</v>
      </c>
      <c r="G464" s="291">
        <f>SUM(G465:G467)</f>
        <v>0</v>
      </c>
      <c r="H464" s="291">
        <f>SUM(H465:H467)</f>
        <v>0</v>
      </c>
      <c r="I464" s="291">
        <f>SUM(I465:I467)</f>
        <v>0</v>
      </c>
      <c r="J464" s="285">
        <v>0</v>
      </c>
    </row>
    <row r="465" spans="1:10" ht="12.75">
      <c r="A465" s="342"/>
      <c r="B465" s="1305" t="s">
        <v>215</v>
      </c>
      <c r="C465" s="1306"/>
      <c r="D465" s="1306"/>
      <c r="E465" s="1307"/>
      <c r="F465" s="295">
        <v>106</v>
      </c>
      <c r="G465" s="295">
        <v>0</v>
      </c>
      <c r="H465" s="296">
        <v>0</v>
      </c>
      <c r="I465" s="295">
        <v>0</v>
      </c>
      <c r="J465" s="319">
        <v>0</v>
      </c>
    </row>
    <row r="466" spans="1:10" ht="12.75">
      <c r="A466" s="342"/>
      <c r="B466" s="1305" t="s">
        <v>816</v>
      </c>
      <c r="C466" s="1026"/>
      <c r="D466" s="1026"/>
      <c r="E466" s="1027"/>
      <c r="F466" s="295">
        <v>0</v>
      </c>
      <c r="G466" s="295">
        <v>0</v>
      </c>
      <c r="H466" s="296">
        <v>0</v>
      </c>
      <c r="I466" s="295">
        <v>0</v>
      </c>
      <c r="J466" s="319">
        <v>0</v>
      </c>
    </row>
    <row r="467" spans="1:10" ht="12.75">
      <c r="A467" s="342"/>
      <c r="B467" s="1305" t="s">
        <v>323</v>
      </c>
      <c r="C467" s="1306"/>
      <c r="D467" s="1306"/>
      <c r="E467" s="1307"/>
      <c r="F467" s="295">
        <v>0</v>
      </c>
      <c r="G467" s="295">
        <v>0</v>
      </c>
      <c r="H467" s="295">
        <v>0</v>
      </c>
      <c r="I467" s="295">
        <v>0</v>
      </c>
      <c r="J467" s="319">
        <v>0</v>
      </c>
    </row>
    <row r="468" spans="1:10" ht="12.75">
      <c r="A468" s="342"/>
      <c r="B468" s="1312" t="s">
        <v>908</v>
      </c>
      <c r="C468" s="1313"/>
      <c r="D468" s="1313"/>
      <c r="E468" s="1314"/>
      <c r="F468" s="291">
        <f>SUM(F469:F475)</f>
        <v>0</v>
      </c>
      <c r="G468" s="291">
        <f>SUM(G469:G475)</f>
        <v>0</v>
      </c>
      <c r="H468" s="291">
        <f>SUM(H469:H475)</f>
        <v>0</v>
      </c>
      <c r="I468" s="291">
        <f>SUM(I469:I475)</f>
        <v>0</v>
      </c>
      <c r="J468" s="285">
        <v>0</v>
      </c>
    </row>
    <row r="469" spans="1:10" ht="12.75">
      <c r="A469" s="342"/>
      <c r="B469" s="1305" t="s">
        <v>310</v>
      </c>
      <c r="C469" s="1306"/>
      <c r="D469" s="1306"/>
      <c r="E469" s="1307"/>
      <c r="F469" s="295">
        <v>0</v>
      </c>
      <c r="G469" s="295">
        <v>0</v>
      </c>
      <c r="H469" s="296">
        <v>0</v>
      </c>
      <c r="I469" s="295">
        <v>0</v>
      </c>
      <c r="J469" s="319">
        <v>0</v>
      </c>
    </row>
    <row r="470" spans="1:10" ht="12.75">
      <c r="A470" s="342"/>
      <c r="B470" s="1305" t="s">
        <v>315</v>
      </c>
      <c r="C470" s="1306"/>
      <c r="D470" s="1306"/>
      <c r="E470" s="1307"/>
      <c r="F470" s="295">
        <v>0</v>
      </c>
      <c r="G470" s="295">
        <v>0</v>
      </c>
      <c r="H470" s="296">
        <v>0</v>
      </c>
      <c r="I470" s="295">
        <v>0</v>
      </c>
      <c r="J470" s="319">
        <v>0</v>
      </c>
    </row>
    <row r="471" spans="1:10" ht="12.75">
      <c r="A471" s="342"/>
      <c r="B471" s="1305" t="s">
        <v>316</v>
      </c>
      <c r="C471" s="1306"/>
      <c r="D471" s="1306"/>
      <c r="E471" s="1307"/>
      <c r="F471" s="295">
        <v>0</v>
      </c>
      <c r="G471" s="295">
        <v>0</v>
      </c>
      <c r="H471" s="296">
        <v>0</v>
      </c>
      <c r="I471" s="295">
        <v>0</v>
      </c>
      <c r="J471" s="319">
        <v>0</v>
      </c>
    </row>
    <row r="472" spans="1:10" ht="12.75">
      <c r="A472" s="342"/>
      <c r="B472" s="1305" t="s">
        <v>317</v>
      </c>
      <c r="C472" s="1306"/>
      <c r="D472" s="1306"/>
      <c r="E472" s="1307"/>
      <c r="F472" s="295">
        <v>0</v>
      </c>
      <c r="G472" s="295">
        <v>0</v>
      </c>
      <c r="H472" s="296">
        <v>0</v>
      </c>
      <c r="I472" s="295">
        <v>0</v>
      </c>
      <c r="J472" s="319">
        <v>0</v>
      </c>
    </row>
    <row r="473" spans="1:10" ht="12.75">
      <c r="A473" s="342"/>
      <c r="B473" s="1305" t="s">
        <v>318</v>
      </c>
      <c r="C473" s="1306"/>
      <c r="D473" s="1306"/>
      <c r="E473" s="1307"/>
      <c r="F473" s="295">
        <v>0</v>
      </c>
      <c r="G473" s="295">
        <v>0</v>
      </c>
      <c r="H473" s="296">
        <v>0</v>
      </c>
      <c r="I473" s="295">
        <v>0</v>
      </c>
      <c r="J473" s="319">
        <v>0</v>
      </c>
    </row>
    <row r="474" spans="1:10" ht="12.75">
      <c r="A474" s="342"/>
      <c r="B474" s="1305" t="s">
        <v>319</v>
      </c>
      <c r="C474" s="1306"/>
      <c r="D474" s="1306"/>
      <c r="E474" s="1307"/>
      <c r="F474" s="295">
        <v>0</v>
      </c>
      <c r="G474" s="295">
        <v>0</v>
      </c>
      <c r="H474" s="296">
        <v>0</v>
      </c>
      <c r="I474" s="295">
        <v>0</v>
      </c>
      <c r="J474" s="319">
        <v>0</v>
      </c>
    </row>
    <row r="475" spans="1:10" ht="12.75">
      <c r="A475" s="342"/>
      <c r="B475" s="1305" t="s">
        <v>320</v>
      </c>
      <c r="C475" s="1306"/>
      <c r="D475" s="1306"/>
      <c r="E475" s="1307"/>
      <c r="F475" s="295">
        <v>0</v>
      </c>
      <c r="G475" s="295">
        <v>0</v>
      </c>
      <c r="H475" s="296">
        <v>0</v>
      </c>
      <c r="I475" s="295">
        <v>0</v>
      </c>
      <c r="J475" s="319">
        <v>0</v>
      </c>
    </row>
    <row r="476" spans="1:10" ht="12.75">
      <c r="A476" s="342"/>
      <c r="B476" s="1305" t="s">
        <v>796</v>
      </c>
      <c r="C476" s="1306"/>
      <c r="D476" s="1306"/>
      <c r="E476" s="1307"/>
      <c r="F476" s="299">
        <v>0</v>
      </c>
      <c r="G476" s="299">
        <v>0</v>
      </c>
      <c r="H476" s="300">
        <v>0</v>
      </c>
      <c r="I476" s="299">
        <v>0</v>
      </c>
      <c r="J476" s="319">
        <v>0</v>
      </c>
    </row>
    <row r="477" spans="1:10" ht="12.75">
      <c r="A477" s="343"/>
      <c r="B477" s="1315"/>
      <c r="C477" s="1316"/>
      <c r="D477" s="1316"/>
      <c r="E477" s="1317"/>
      <c r="F477" s="290"/>
      <c r="G477" s="289"/>
      <c r="H477" s="290"/>
      <c r="I477" s="290"/>
      <c r="J477" s="286"/>
    </row>
    <row r="478" spans="1:10" ht="12.75">
      <c r="A478" s="343" t="s">
        <v>777</v>
      </c>
      <c r="B478" s="1315" t="s">
        <v>197</v>
      </c>
      <c r="C478" s="1316"/>
      <c r="D478" s="1316"/>
      <c r="E478" s="1317"/>
      <c r="F478" s="290"/>
      <c r="G478" s="289"/>
      <c r="H478" s="290"/>
      <c r="I478" s="290"/>
      <c r="J478" s="286"/>
    </row>
    <row r="479" spans="1:10" ht="12.75">
      <c r="A479" s="343"/>
      <c r="B479" s="1315" t="s">
        <v>198</v>
      </c>
      <c r="C479" s="1026"/>
      <c r="D479" s="1026"/>
      <c r="E479" s="1027"/>
      <c r="F479" s="290"/>
      <c r="G479" s="289"/>
      <c r="H479" s="290"/>
      <c r="I479" s="290"/>
      <c r="J479" s="286"/>
    </row>
    <row r="480" spans="1:10" ht="12.75">
      <c r="A480" s="337"/>
      <c r="B480" s="1312" t="s">
        <v>907</v>
      </c>
      <c r="C480" s="1313"/>
      <c r="D480" s="1313"/>
      <c r="E480" s="1314"/>
      <c r="F480" s="291">
        <f>SUM(F481:F483)</f>
        <v>0</v>
      </c>
      <c r="G480" s="291">
        <f>SUM(G481:G483)</f>
        <v>0</v>
      </c>
      <c r="H480" s="291">
        <f>SUM(H481:H483)</f>
        <v>9694</v>
      </c>
      <c r="I480" s="291">
        <f>SUM(I481:I483)</f>
        <v>9694</v>
      </c>
      <c r="J480" s="285">
        <f>I480/H480*100</f>
        <v>100</v>
      </c>
    </row>
    <row r="481" spans="1:10" ht="12.75">
      <c r="A481" s="342"/>
      <c r="B481" s="1305" t="s">
        <v>215</v>
      </c>
      <c r="C481" s="1306"/>
      <c r="D481" s="1306"/>
      <c r="E481" s="1307"/>
      <c r="F481" s="295">
        <v>0</v>
      </c>
      <c r="G481" s="295">
        <v>0</v>
      </c>
      <c r="H481" s="296">
        <v>0</v>
      </c>
      <c r="I481" s="295">
        <v>0</v>
      </c>
      <c r="J481" s="929">
        <v>0</v>
      </c>
    </row>
    <row r="482" spans="1:10" ht="12.75">
      <c r="A482" s="342"/>
      <c r="B482" s="1305" t="s">
        <v>816</v>
      </c>
      <c r="C482" s="1026"/>
      <c r="D482" s="1026"/>
      <c r="E482" s="1027"/>
      <c r="F482" s="295">
        <v>0</v>
      </c>
      <c r="G482" s="295">
        <v>0</v>
      </c>
      <c r="H482" s="296">
        <v>537</v>
      </c>
      <c r="I482" s="295">
        <v>537</v>
      </c>
      <c r="J482" s="929">
        <f aca="true" t="shared" si="5" ref="J482:J487">I482/H482*100</f>
        <v>100</v>
      </c>
    </row>
    <row r="483" spans="1:10" ht="12.75">
      <c r="A483" s="342"/>
      <c r="B483" s="1305" t="s">
        <v>323</v>
      </c>
      <c r="C483" s="1306"/>
      <c r="D483" s="1306"/>
      <c r="E483" s="1307"/>
      <c r="F483" s="295">
        <v>0</v>
      </c>
      <c r="G483" s="295">
        <v>0</v>
      </c>
      <c r="H483" s="295">
        <v>9157</v>
      </c>
      <c r="I483" s="295">
        <v>9157</v>
      </c>
      <c r="J483" s="929">
        <f t="shared" si="5"/>
        <v>100</v>
      </c>
    </row>
    <row r="484" spans="1:10" ht="12.75">
      <c r="A484" s="342"/>
      <c r="B484" s="1312" t="s">
        <v>908</v>
      </c>
      <c r="C484" s="1313"/>
      <c r="D484" s="1313"/>
      <c r="E484" s="1314"/>
      <c r="F484" s="291">
        <f>SUM(F485:F491)</f>
        <v>0</v>
      </c>
      <c r="G484" s="291">
        <f>SUM(G485:G491)</f>
        <v>0</v>
      </c>
      <c r="H484" s="291">
        <f>SUM(H485:H491)</f>
        <v>9694</v>
      </c>
      <c r="I484" s="291">
        <f>SUM(I485:I491)</f>
        <v>9694</v>
      </c>
      <c r="J484" s="285">
        <f t="shared" si="5"/>
        <v>100</v>
      </c>
    </row>
    <row r="485" spans="1:10" ht="12.75">
      <c r="A485" s="342"/>
      <c r="B485" s="1305" t="s">
        <v>310</v>
      </c>
      <c r="C485" s="1306"/>
      <c r="D485" s="1306"/>
      <c r="E485" s="1307"/>
      <c r="F485" s="295">
        <v>0</v>
      </c>
      <c r="G485" s="295">
        <v>0</v>
      </c>
      <c r="H485" s="296">
        <v>4087</v>
      </c>
      <c r="I485" s="295">
        <v>4087</v>
      </c>
      <c r="J485" s="929">
        <f t="shared" si="5"/>
        <v>100</v>
      </c>
    </row>
    <row r="486" spans="1:10" ht="12.75">
      <c r="A486" s="342"/>
      <c r="B486" s="1305" t="s">
        <v>315</v>
      </c>
      <c r="C486" s="1306"/>
      <c r="D486" s="1306"/>
      <c r="E486" s="1307"/>
      <c r="F486" s="295">
        <v>0</v>
      </c>
      <c r="G486" s="295">
        <v>0</v>
      </c>
      <c r="H486" s="296">
        <v>1072</v>
      </c>
      <c r="I486" s="295">
        <v>1072</v>
      </c>
      <c r="J486" s="929">
        <f t="shared" si="5"/>
        <v>100</v>
      </c>
    </row>
    <row r="487" spans="1:10" ht="12.75">
      <c r="A487" s="342"/>
      <c r="B487" s="1305" t="s">
        <v>316</v>
      </c>
      <c r="C487" s="1306"/>
      <c r="D487" s="1306"/>
      <c r="E487" s="1307"/>
      <c r="F487" s="295">
        <v>0</v>
      </c>
      <c r="G487" s="295">
        <v>0</v>
      </c>
      <c r="H487" s="296">
        <v>4535</v>
      </c>
      <c r="I487" s="295">
        <v>4535</v>
      </c>
      <c r="J487" s="929">
        <f t="shared" si="5"/>
        <v>100</v>
      </c>
    </row>
    <row r="488" spans="1:10" ht="12.75">
      <c r="A488" s="342"/>
      <c r="B488" s="1305" t="s">
        <v>317</v>
      </c>
      <c r="C488" s="1306"/>
      <c r="D488" s="1306"/>
      <c r="E488" s="1307"/>
      <c r="F488" s="295">
        <v>0</v>
      </c>
      <c r="G488" s="295">
        <v>0</v>
      </c>
      <c r="H488" s="296">
        <v>0</v>
      </c>
      <c r="I488" s="295">
        <v>0</v>
      </c>
      <c r="J488" s="319">
        <v>0</v>
      </c>
    </row>
    <row r="489" spans="1:10" ht="12.75">
      <c r="A489" s="342"/>
      <c r="B489" s="1305" t="s">
        <v>318</v>
      </c>
      <c r="C489" s="1306"/>
      <c r="D489" s="1306"/>
      <c r="E489" s="1307"/>
      <c r="F489" s="295">
        <v>0</v>
      </c>
      <c r="G489" s="295">
        <v>0</v>
      </c>
      <c r="H489" s="296">
        <v>0</v>
      </c>
      <c r="I489" s="295">
        <v>0</v>
      </c>
      <c r="J489" s="319">
        <v>0</v>
      </c>
    </row>
    <row r="490" spans="1:10" ht="12.75">
      <c r="A490" s="342"/>
      <c r="B490" s="1305" t="s">
        <v>319</v>
      </c>
      <c r="C490" s="1306"/>
      <c r="D490" s="1306"/>
      <c r="E490" s="1307"/>
      <c r="F490" s="295">
        <v>0</v>
      </c>
      <c r="G490" s="295">
        <v>0</v>
      </c>
      <c r="H490" s="296">
        <v>0</v>
      </c>
      <c r="I490" s="295">
        <v>0</v>
      </c>
      <c r="J490" s="319">
        <v>0</v>
      </c>
    </row>
    <row r="491" spans="1:10" ht="12.75">
      <c r="A491" s="342"/>
      <c r="B491" s="1305" t="s">
        <v>320</v>
      </c>
      <c r="C491" s="1306"/>
      <c r="D491" s="1306"/>
      <c r="E491" s="1307"/>
      <c r="F491" s="295">
        <v>0</v>
      </c>
      <c r="G491" s="295">
        <v>0</v>
      </c>
      <c r="H491" s="296">
        <v>0</v>
      </c>
      <c r="I491" s="295">
        <v>0</v>
      </c>
      <c r="J491" s="319">
        <v>0</v>
      </c>
    </row>
    <row r="492" spans="1:10" ht="12.75">
      <c r="A492" s="342"/>
      <c r="B492" s="1305" t="s">
        <v>796</v>
      </c>
      <c r="C492" s="1306"/>
      <c r="D492" s="1306"/>
      <c r="E492" s="1307"/>
      <c r="F492" s="299">
        <v>0</v>
      </c>
      <c r="G492" s="299">
        <v>0</v>
      </c>
      <c r="H492" s="300">
        <v>2</v>
      </c>
      <c r="I492" s="299">
        <v>2</v>
      </c>
      <c r="J492" s="319">
        <v>0</v>
      </c>
    </row>
    <row r="493" spans="1:10" ht="12.75">
      <c r="A493" s="343"/>
      <c r="B493" s="1315" t="s">
        <v>199</v>
      </c>
      <c r="C493" s="1026"/>
      <c r="D493" s="1026"/>
      <c r="E493" s="1027"/>
      <c r="F493" s="290"/>
      <c r="G493" s="289"/>
      <c r="H493" s="290"/>
      <c r="I493" s="290"/>
      <c r="J493" s="286"/>
    </row>
    <row r="494" spans="1:10" ht="12.75">
      <c r="A494" s="337"/>
      <c r="B494" s="1312" t="s">
        <v>907</v>
      </c>
      <c r="C494" s="1313"/>
      <c r="D494" s="1313"/>
      <c r="E494" s="1314"/>
      <c r="F494" s="291">
        <f>SUM(F495:F497)</f>
        <v>0</v>
      </c>
      <c r="G494" s="291">
        <f>SUM(G495:G497)</f>
        <v>0</v>
      </c>
      <c r="H494" s="291">
        <f>SUM(H495:H497)</f>
        <v>5075</v>
      </c>
      <c r="I494" s="291">
        <f>SUM(I495:I497)</f>
        <v>5075</v>
      </c>
      <c r="J494" s="285">
        <f>I494/H494*100</f>
        <v>100</v>
      </c>
    </row>
    <row r="495" spans="1:10" ht="12.75">
      <c r="A495" s="342"/>
      <c r="B495" s="1305" t="s">
        <v>215</v>
      </c>
      <c r="C495" s="1306"/>
      <c r="D495" s="1306"/>
      <c r="E495" s="1307"/>
      <c r="F495" s="295">
        <v>0</v>
      </c>
      <c r="G495" s="295">
        <v>0</v>
      </c>
      <c r="H495" s="296">
        <v>0</v>
      </c>
      <c r="I495" s="295">
        <v>0</v>
      </c>
      <c r="J495" s="929">
        <v>0</v>
      </c>
    </row>
    <row r="496" spans="1:10" ht="12.75">
      <c r="A496" s="342"/>
      <c r="B496" s="1305" t="s">
        <v>816</v>
      </c>
      <c r="C496" s="1026"/>
      <c r="D496" s="1026"/>
      <c r="E496" s="1027"/>
      <c r="F496" s="295">
        <v>0</v>
      </c>
      <c r="G496" s="295">
        <v>0</v>
      </c>
      <c r="H496" s="296">
        <v>0</v>
      </c>
      <c r="I496" s="295">
        <v>0</v>
      </c>
      <c r="J496" s="929">
        <v>0</v>
      </c>
    </row>
    <row r="497" spans="1:10" ht="12.75">
      <c r="A497" s="342"/>
      <c r="B497" s="1305" t="s">
        <v>323</v>
      </c>
      <c r="C497" s="1306"/>
      <c r="D497" s="1306"/>
      <c r="E497" s="1307"/>
      <c r="F497" s="295">
        <v>0</v>
      </c>
      <c r="G497" s="295">
        <v>0</v>
      </c>
      <c r="H497" s="295">
        <v>5075</v>
      </c>
      <c r="I497" s="295">
        <v>5075</v>
      </c>
      <c r="J497" s="929">
        <f>I497/H497*100</f>
        <v>100</v>
      </c>
    </row>
    <row r="498" spans="1:10" ht="12.75">
      <c r="A498" s="342"/>
      <c r="B498" s="1312" t="s">
        <v>908</v>
      </c>
      <c r="C498" s="1313"/>
      <c r="D498" s="1313"/>
      <c r="E498" s="1314"/>
      <c r="F498" s="291">
        <f>SUM(F499:F505)</f>
        <v>0</v>
      </c>
      <c r="G498" s="291">
        <f>SUM(G499:G505)</f>
        <v>0</v>
      </c>
      <c r="H498" s="291">
        <f>SUM(H499:H505)</f>
        <v>5075</v>
      </c>
      <c r="I498" s="291">
        <f>SUM(I499:I505)</f>
        <v>5075</v>
      </c>
      <c r="J498" s="285">
        <f>I498/H498*100</f>
        <v>100</v>
      </c>
    </row>
    <row r="499" spans="1:10" ht="12.75">
      <c r="A499" s="342"/>
      <c r="B499" s="1305" t="s">
        <v>310</v>
      </c>
      <c r="C499" s="1306"/>
      <c r="D499" s="1306"/>
      <c r="E499" s="1307"/>
      <c r="F499" s="295">
        <v>0</v>
      </c>
      <c r="G499" s="295">
        <v>0</v>
      </c>
      <c r="H499" s="296">
        <v>985</v>
      </c>
      <c r="I499" s="295">
        <v>985</v>
      </c>
      <c r="J499" s="929">
        <f>I499/H499*100</f>
        <v>100</v>
      </c>
    </row>
    <row r="500" spans="1:10" ht="12.75">
      <c r="A500" s="342"/>
      <c r="B500" s="1305" t="s">
        <v>315</v>
      </c>
      <c r="C500" s="1306"/>
      <c r="D500" s="1306"/>
      <c r="E500" s="1307"/>
      <c r="F500" s="295">
        <v>0</v>
      </c>
      <c r="G500" s="295">
        <v>0</v>
      </c>
      <c r="H500" s="296">
        <v>266</v>
      </c>
      <c r="I500" s="295">
        <v>266</v>
      </c>
      <c r="J500" s="929">
        <f>I500/H500*100</f>
        <v>100</v>
      </c>
    </row>
    <row r="501" spans="1:10" ht="12.75">
      <c r="A501" s="342"/>
      <c r="B501" s="1305" t="s">
        <v>316</v>
      </c>
      <c r="C501" s="1306"/>
      <c r="D501" s="1306"/>
      <c r="E501" s="1307"/>
      <c r="F501" s="295">
        <v>0</v>
      </c>
      <c r="G501" s="295">
        <v>0</v>
      </c>
      <c r="H501" s="296">
        <v>3824</v>
      </c>
      <c r="I501" s="295">
        <v>3824</v>
      </c>
      <c r="J501" s="929">
        <f>I501/H501*100</f>
        <v>100</v>
      </c>
    </row>
    <row r="502" spans="1:10" ht="12.75">
      <c r="A502" s="342"/>
      <c r="B502" s="1305" t="s">
        <v>317</v>
      </c>
      <c r="C502" s="1306"/>
      <c r="D502" s="1306"/>
      <c r="E502" s="1307"/>
      <c r="F502" s="295">
        <v>0</v>
      </c>
      <c r="G502" s="295">
        <v>0</v>
      </c>
      <c r="H502" s="296">
        <v>0</v>
      </c>
      <c r="I502" s="295">
        <v>0</v>
      </c>
      <c r="J502" s="319">
        <v>0</v>
      </c>
    </row>
    <row r="503" spans="1:10" ht="12.75">
      <c r="A503" s="342"/>
      <c r="B503" s="1305" t="s">
        <v>318</v>
      </c>
      <c r="C503" s="1306"/>
      <c r="D503" s="1306"/>
      <c r="E503" s="1307"/>
      <c r="F503" s="295">
        <v>0</v>
      </c>
      <c r="G503" s="295">
        <v>0</v>
      </c>
      <c r="H503" s="296">
        <v>0</v>
      </c>
      <c r="I503" s="295">
        <v>0</v>
      </c>
      <c r="J503" s="319">
        <v>0</v>
      </c>
    </row>
    <row r="504" spans="1:10" ht="12.75">
      <c r="A504" s="342"/>
      <c r="B504" s="1305" t="s">
        <v>319</v>
      </c>
      <c r="C504" s="1306"/>
      <c r="D504" s="1306"/>
      <c r="E504" s="1307"/>
      <c r="F504" s="295">
        <v>0</v>
      </c>
      <c r="G504" s="295">
        <v>0</v>
      </c>
      <c r="H504" s="296">
        <v>0</v>
      </c>
      <c r="I504" s="295">
        <v>0</v>
      </c>
      <c r="J504" s="319">
        <v>0</v>
      </c>
    </row>
    <row r="505" spans="1:10" ht="12.75">
      <c r="A505" s="342"/>
      <c r="B505" s="1305" t="s">
        <v>320</v>
      </c>
      <c r="C505" s="1306"/>
      <c r="D505" s="1306"/>
      <c r="E505" s="1307"/>
      <c r="F505" s="295">
        <v>0</v>
      </c>
      <c r="G505" s="295">
        <v>0</v>
      </c>
      <c r="H505" s="296">
        <v>0</v>
      </c>
      <c r="I505" s="295">
        <v>0</v>
      </c>
      <c r="J505" s="319">
        <v>0</v>
      </c>
    </row>
    <row r="506" spans="1:10" ht="12.75">
      <c r="A506" s="342"/>
      <c r="B506" s="1305" t="s">
        <v>796</v>
      </c>
      <c r="C506" s="1306"/>
      <c r="D506" s="1306"/>
      <c r="E506" s="1307"/>
      <c r="F506" s="299">
        <v>0</v>
      </c>
      <c r="G506" s="299">
        <v>0</v>
      </c>
      <c r="H506" s="296">
        <v>0.75</v>
      </c>
      <c r="I506" s="296">
        <v>0.75</v>
      </c>
      <c r="J506" s="319">
        <f>I506/H506*100</f>
        <v>100</v>
      </c>
    </row>
    <row r="507" spans="1:10" ht="13.5" thickBot="1">
      <c r="A507" s="344"/>
      <c r="B507" s="1309"/>
      <c r="C507" s="1310"/>
      <c r="D507" s="1310"/>
      <c r="E507" s="1311"/>
      <c r="F507" s="305"/>
      <c r="G507" s="305"/>
      <c r="H507" s="306"/>
      <c r="I507" s="306"/>
      <c r="J507" s="336"/>
    </row>
    <row r="508" spans="2:5" ht="13.5" thickTop="1">
      <c r="B508" s="1308"/>
      <c r="C508" s="1308"/>
      <c r="D508" s="1308"/>
      <c r="E508" s="1308"/>
    </row>
  </sheetData>
  <sheetProtection/>
  <mergeCells count="459">
    <mergeCell ref="B278:E278"/>
    <mergeCell ref="B479:E479"/>
    <mergeCell ref="B353:E353"/>
    <mergeCell ref="B205:E205"/>
    <mergeCell ref="B231:E231"/>
    <mergeCell ref="B270:E270"/>
    <mergeCell ref="B269:E269"/>
    <mergeCell ref="B264:E264"/>
    <mergeCell ref="B265:E265"/>
    <mergeCell ref="B266:E266"/>
    <mergeCell ref="B268:E268"/>
    <mergeCell ref="B256:E256"/>
    <mergeCell ref="B442:E442"/>
    <mergeCell ref="B443:E443"/>
    <mergeCell ref="B440:E440"/>
    <mergeCell ref="B441:E441"/>
    <mergeCell ref="B436:E436"/>
    <mergeCell ref="B437:E437"/>
    <mergeCell ref="B438:E438"/>
    <mergeCell ref="B431:E431"/>
    <mergeCell ref="B444:E444"/>
    <mergeCell ref="B94:E94"/>
    <mergeCell ref="B99:E99"/>
    <mergeCell ref="B100:E100"/>
    <mergeCell ref="B101:E101"/>
    <mergeCell ref="B97:E97"/>
    <mergeCell ref="B98:E98"/>
    <mergeCell ref="B359:E359"/>
    <mergeCell ref="B435:E435"/>
    <mergeCell ref="B439:E439"/>
    <mergeCell ref="B432:E432"/>
    <mergeCell ref="B433:E433"/>
    <mergeCell ref="B434:E434"/>
    <mergeCell ref="B427:E427"/>
    <mergeCell ref="B428:E428"/>
    <mergeCell ref="B429:E429"/>
    <mergeCell ref="B430:E430"/>
    <mergeCell ref="B423:E423"/>
    <mergeCell ref="B424:E424"/>
    <mergeCell ref="B425:E425"/>
    <mergeCell ref="B426:E426"/>
    <mergeCell ref="B419:E419"/>
    <mergeCell ref="B420:E420"/>
    <mergeCell ref="B421:E421"/>
    <mergeCell ref="B422:E422"/>
    <mergeCell ref="B414:E414"/>
    <mergeCell ref="B415:E415"/>
    <mergeCell ref="B417:E417"/>
    <mergeCell ref="B418:E418"/>
    <mergeCell ref="B416:E416"/>
    <mergeCell ref="B410:E410"/>
    <mergeCell ref="B411:E411"/>
    <mergeCell ref="B412:E412"/>
    <mergeCell ref="B413:E413"/>
    <mergeCell ref="B406:E406"/>
    <mergeCell ref="B407:E407"/>
    <mergeCell ref="B408:E408"/>
    <mergeCell ref="B409:E409"/>
    <mergeCell ref="B402:E402"/>
    <mergeCell ref="B403:E403"/>
    <mergeCell ref="B404:E404"/>
    <mergeCell ref="B405:E405"/>
    <mergeCell ref="B398:E398"/>
    <mergeCell ref="B399:E399"/>
    <mergeCell ref="B400:E400"/>
    <mergeCell ref="B401:E401"/>
    <mergeCell ref="B387:E387"/>
    <mergeCell ref="B396:E396"/>
    <mergeCell ref="B397:E397"/>
    <mergeCell ref="B392:E392"/>
    <mergeCell ref="B393:E393"/>
    <mergeCell ref="B394:E394"/>
    <mergeCell ref="B395:E395"/>
    <mergeCell ref="B371:E371"/>
    <mergeCell ref="B372:E372"/>
    <mergeCell ref="B391:E391"/>
    <mergeCell ref="B373:E373"/>
    <mergeCell ref="B384:E384"/>
    <mergeCell ref="B385:E385"/>
    <mergeCell ref="B386:E386"/>
    <mergeCell ref="B388:E388"/>
    <mergeCell ref="B389:E389"/>
    <mergeCell ref="B390:E390"/>
    <mergeCell ref="B367:E367"/>
    <mergeCell ref="B368:E368"/>
    <mergeCell ref="B369:E369"/>
    <mergeCell ref="B370:E370"/>
    <mergeCell ref="B257:E257"/>
    <mergeCell ref="B260:E260"/>
    <mergeCell ref="B258:E258"/>
    <mergeCell ref="B259:E259"/>
    <mergeCell ref="B267:E267"/>
    <mergeCell ref="B261:E261"/>
    <mergeCell ref="B262:E262"/>
    <mergeCell ref="B263:E263"/>
    <mergeCell ref="B242:E242"/>
    <mergeCell ref="B243:E243"/>
    <mergeCell ref="B244:E244"/>
    <mergeCell ref="B245:E245"/>
    <mergeCell ref="B241:E241"/>
    <mergeCell ref="B233:E233"/>
    <mergeCell ref="B234:E234"/>
    <mergeCell ref="B236:E236"/>
    <mergeCell ref="B237:E237"/>
    <mergeCell ref="B235:E235"/>
    <mergeCell ref="B226:E226"/>
    <mergeCell ref="B227:E227"/>
    <mergeCell ref="B239:E239"/>
    <mergeCell ref="B240:E240"/>
    <mergeCell ref="B342:E342"/>
    <mergeCell ref="B214:E214"/>
    <mergeCell ref="B215:E215"/>
    <mergeCell ref="B218:E218"/>
    <mergeCell ref="B219:E219"/>
    <mergeCell ref="B220:E220"/>
    <mergeCell ref="B232:E232"/>
    <mergeCell ref="B225:E225"/>
    <mergeCell ref="B228:E228"/>
    <mergeCell ref="B223:E223"/>
    <mergeCell ref="B341:E341"/>
    <mergeCell ref="B334:E334"/>
    <mergeCell ref="B335:E335"/>
    <mergeCell ref="B336:E336"/>
    <mergeCell ref="B338:E338"/>
    <mergeCell ref="B339:E339"/>
    <mergeCell ref="B340:E340"/>
    <mergeCell ref="B326:E326"/>
    <mergeCell ref="B332:E332"/>
    <mergeCell ref="B337:E337"/>
    <mergeCell ref="B328:E328"/>
    <mergeCell ref="B333:E333"/>
    <mergeCell ref="B329:E329"/>
    <mergeCell ref="B330:E330"/>
    <mergeCell ref="B331:E331"/>
    <mergeCell ref="B309:E309"/>
    <mergeCell ref="B310:E310"/>
    <mergeCell ref="B311:E311"/>
    <mergeCell ref="B327:E327"/>
    <mergeCell ref="B320:E320"/>
    <mergeCell ref="B321:E321"/>
    <mergeCell ref="B322:E322"/>
    <mergeCell ref="B323:E323"/>
    <mergeCell ref="B324:E324"/>
    <mergeCell ref="B325:E325"/>
    <mergeCell ref="B312:E312"/>
    <mergeCell ref="B313:E313"/>
    <mergeCell ref="B301:E301"/>
    <mergeCell ref="B302:E302"/>
    <mergeCell ref="B304:E304"/>
    <mergeCell ref="B305:E305"/>
    <mergeCell ref="B303:E303"/>
    <mergeCell ref="B306:E306"/>
    <mergeCell ref="B307:E307"/>
    <mergeCell ref="B308:E308"/>
    <mergeCell ref="B294:E294"/>
    <mergeCell ref="B300:E300"/>
    <mergeCell ref="B299:E299"/>
    <mergeCell ref="B295:E295"/>
    <mergeCell ref="B296:E296"/>
    <mergeCell ref="B297:E297"/>
    <mergeCell ref="B298:E298"/>
    <mergeCell ref="B292:E292"/>
    <mergeCell ref="B282:E282"/>
    <mergeCell ref="B285:E285"/>
    <mergeCell ref="B287:E287"/>
    <mergeCell ref="B288:E288"/>
    <mergeCell ref="B293:E293"/>
    <mergeCell ref="B213:E213"/>
    <mergeCell ref="B210:E210"/>
    <mergeCell ref="B202:E202"/>
    <mergeCell ref="B203:E203"/>
    <mergeCell ref="B204:E204"/>
    <mergeCell ref="B289:E289"/>
    <mergeCell ref="B216:E216"/>
    <mergeCell ref="B217:E217"/>
    <mergeCell ref="B221:E221"/>
    <mergeCell ref="B222:E222"/>
    <mergeCell ref="B275:E275"/>
    <mergeCell ref="B271:E271"/>
    <mergeCell ref="B272:E272"/>
    <mergeCell ref="B273:E273"/>
    <mergeCell ref="B274:E274"/>
    <mergeCell ref="B230:E230"/>
    <mergeCell ref="B238:E238"/>
    <mergeCell ref="B224:E224"/>
    <mergeCell ref="B229:E229"/>
    <mergeCell ref="B211:E211"/>
    <mergeCell ref="B212:E212"/>
    <mergeCell ref="B198:E198"/>
    <mergeCell ref="B199:E199"/>
    <mergeCell ref="B200:E200"/>
    <mergeCell ref="B201:E201"/>
    <mergeCell ref="B206:E206"/>
    <mergeCell ref="B207:E207"/>
    <mergeCell ref="B208:E208"/>
    <mergeCell ref="B209:E209"/>
    <mergeCell ref="B194:E194"/>
    <mergeCell ref="B195:E195"/>
    <mergeCell ref="B196:E196"/>
    <mergeCell ref="B197:E197"/>
    <mergeCell ref="B186:E186"/>
    <mergeCell ref="B191:E191"/>
    <mergeCell ref="B192:E192"/>
    <mergeCell ref="B193:E193"/>
    <mergeCell ref="B182:E182"/>
    <mergeCell ref="B183:E183"/>
    <mergeCell ref="B184:E184"/>
    <mergeCell ref="B185:E185"/>
    <mergeCell ref="B178:E178"/>
    <mergeCell ref="B179:E179"/>
    <mergeCell ref="B180:E180"/>
    <mergeCell ref="B181:E181"/>
    <mergeCell ref="B174:E174"/>
    <mergeCell ref="B175:E175"/>
    <mergeCell ref="B176:E176"/>
    <mergeCell ref="B177:E177"/>
    <mergeCell ref="B173:E173"/>
    <mergeCell ref="B167:E167"/>
    <mergeCell ref="B168:E168"/>
    <mergeCell ref="B169:E169"/>
    <mergeCell ref="B170:E170"/>
    <mergeCell ref="B165:E165"/>
    <mergeCell ref="B166:E166"/>
    <mergeCell ref="B171:E171"/>
    <mergeCell ref="B172:E172"/>
    <mergeCell ref="B161:E161"/>
    <mergeCell ref="B162:E162"/>
    <mergeCell ref="B163:E163"/>
    <mergeCell ref="B164:E164"/>
    <mergeCell ref="B157:E157"/>
    <mergeCell ref="B158:E158"/>
    <mergeCell ref="B159:E159"/>
    <mergeCell ref="B160:E160"/>
    <mergeCell ref="B153:E153"/>
    <mergeCell ref="B154:E154"/>
    <mergeCell ref="B155:E155"/>
    <mergeCell ref="B156:E156"/>
    <mergeCell ref="B149:E149"/>
    <mergeCell ref="B150:E150"/>
    <mergeCell ref="B151:E151"/>
    <mergeCell ref="B152:E152"/>
    <mergeCell ref="B145:E145"/>
    <mergeCell ref="B146:E146"/>
    <mergeCell ref="B147:E147"/>
    <mergeCell ref="B148:E148"/>
    <mergeCell ref="B141:E141"/>
    <mergeCell ref="B142:E142"/>
    <mergeCell ref="B143:E143"/>
    <mergeCell ref="B144:E144"/>
    <mergeCell ref="B137:E137"/>
    <mergeCell ref="B138:E138"/>
    <mergeCell ref="B139:E139"/>
    <mergeCell ref="B140:E140"/>
    <mergeCell ref="B125:E125"/>
    <mergeCell ref="B126:E126"/>
    <mergeCell ref="B135:E135"/>
    <mergeCell ref="B136:E136"/>
    <mergeCell ref="B112:E112"/>
    <mergeCell ref="B113:E113"/>
    <mergeCell ref="B114:E114"/>
    <mergeCell ref="B124:E124"/>
    <mergeCell ref="B105:E105"/>
    <mergeCell ref="B80:E80"/>
    <mergeCell ref="B108:E108"/>
    <mergeCell ref="B81:E81"/>
    <mergeCell ref="B82:E82"/>
    <mergeCell ref="B83:E83"/>
    <mergeCell ref="B84:E84"/>
    <mergeCell ref="B103:E103"/>
    <mergeCell ref="B93:E93"/>
    <mergeCell ref="B95:E95"/>
    <mergeCell ref="B102:E102"/>
    <mergeCell ref="B104:E104"/>
    <mergeCell ref="B85:E85"/>
    <mergeCell ref="B86:E86"/>
    <mergeCell ref="B87:E87"/>
    <mergeCell ref="B88:E88"/>
    <mergeCell ref="B276:E276"/>
    <mergeCell ref="B111:E111"/>
    <mergeCell ref="B106:E106"/>
    <mergeCell ref="B107:E107"/>
    <mergeCell ref="B110:E110"/>
    <mergeCell ref="B127:E127"/>
    <mergeCell ref="B128:E128"/>
    <mergeCell ref="B129:E129"/>
    <mergeCell ref="B109:E109"/>
    <mergeCell ref="B130:E130"/>
    <mergeCell ref="B277:E277"/>
    <mergeCell ref="B343:E343"/>
    <mergeCell ref="B286:E286"/>
    <mergeCell ref="B283:E283"/>
    <mergeCell ref="B284:E284"/>
    <mergeCell ref="B279:E279"/>
    <mergeCell ref="B280:E280"/>
    <mergeCell ref="B281:E281"/>
    <mergeCell ref="B290:E290"/>
    <mergeCell ref="B291:E291"/>
    <mergeCell ref="B79:E79"/>
    <mergeCell ref="B131:E131"/>
    <mergeCell ref="B132:E132"/>
    <mergeCell ref="B134:E134"/>
    <mergeCell ref="B133:E133"/>
    <mergeCell ref="B89:E89"/>
    <mergeCell ref="B90:E90"/>
    <mergeCell ref="B91:E91"/>
    <mergeCell ref="B92:E92"/>
    <mergeCell ref="B96:E96"/>
    <mergeCell ref="B75:E75"/>
    <mergeCell ref="B76:E76"/>
    <mergeCell ref="B77:E77"/>
    <mergeCell ref="B78:E78"/>
    <mergeCell ref="B71:E71"/>
    <mergeCell ref="B72:E72"/>
    <mergeCell ref="B73:E73"/>
    <mergeCell ref="B74:E74"/>
    <mergeCell ref="B54:E54"/>
    <mergeCell ref="B57:E57"/>
    <mergeCell ref="B68:E68"/>
    <mergeCell ref="B70:E70"/>
    <mergeCell ref="B67:E67"/>
    <mergeCell ref="B66:E66"/>
    <mergeCell ref="B69:E69"/>
    <mergeCell ref="B50:E50"/>
    <mergeCell ref="B51:E51"/>
    <mergeCell ref="B52:E52"/>
    <mergeCell ref="B53:E53"/>
    <mergeCell ref="B46:E46"/>
    <mergeCell ref="B47:E47"/>
    <mergeCell ref="B48:E48"/>
    <mergeCell ref="B49:E49"/>
    <mergeCell ref="B40:E40"/>
    <mergeCell ref="B41:E41"/>
    <mergeCell ref="B42:E42"/>
    <mergeCell ref="B45:E45"/>
    <mergeCell ref="B44:E44"/>
    <mergeCell ref="B43:E43"/>
    <mergeCell ref="B36:E36"/>
    <mergeCell ref="B37:E37"/>
    <mergeCell ref="B38:E38"/>
    <mergeCell ref="B39:E39"/>
    <mergeCell ref="B24:E24"/>
    <mergeCell ref="B25:E25"/>
    <mergeCell ref="B26:E26"/>
    <mergeCell ref="B35:E35"/>
    <mergeCell ref="B27:E27"/>
    <mergeCell ref="B28:E28"/>
    <mergeCell ref="B29:E29"/>
    <mergeCell ref="B30:E30"/>
    <mergeCell ref="B31:E31"/>
    <mergeCell ref="B32:E32"/>
    <mergeCell ref="B16:E16"/>
    <mergeCell ref="B23:E23"/>
    <mergeCell ref="B17:E17"/>
    <mergeCell ref="B21:E21"/>
    <mergeCell ref="B22:E22"/>
    <mergeCell ref="B20:E20"/>
    <mergeCell ref="B18:E18"/>
    <mergeCell ref="B19:E19"/>
    <mergeCell ref="B15:E15"/>
    <mergeCell ref="G1:J1"/>
    <mergeCell ref="G6:J6"/>
    <mergeCell ref="A3:J3"/>
    <mergeCell ref="A4:J4"/>
    <mergeCell ref="A7:A9"/>
    <mergeCell ref="I7:I8"/>
    <mergeCell ref="H7:H8"/>
    <mergeCell ref="B12:E12"/>
    <mergeCell ref="B13:E13"/>
    <mergeCell ref="B350:E350"/>
    <mergeCell ref="B351:E351"/>
    <mergeCell ref="B347:E347"/>
    <mergeCell ref="B345:E345"/>
    <mergeCell ref="B346:E346"/>
    <mergeCell ref="B348:E348"/>
    <mergeCell ref="B364:E364"/>
    <mergeCell ref="B363:E363"/>
    <mergeCell ref="B14:E14"/>
    <mergeCell ref="J7:J8"/>
    <mergeCell ref="B7:E8"/>
    <mergeCell ref="B10:E10"/>
    <mergeCell ref="B11:E11"/>
    <mergeCell ref="B9:E9"/>
    <mergeCell ref="F7:F8"/>
    <mergeCell ref="G7:G8"/>
    <mergeCell ref="B358:E358"/>
    <mergeCell ref="B365:E365"/>
    <mergeCell ref="B33:E33"/>
    <mergeCell ref="B34:E34"/>
    <mergeCell ref="B352:E352"/>
    <mergeCell ref="B349:E349"/>
    <mergeCell ref="B344:E344"/>
    <mergeCell ref="B360:E360"/>
    <mergeCell ref="B361:E361"/>
    <mergeCell ref="B362:E362"/>
    <mergeCell ref="B354:E354"/>
    <mergeCell ref="B355:E355"/>
    <mergeCell ref="B356:E356"/>
    <mergeCell ref="B357:E357"/>
    <mergeCell ref="B456:E456"/>
    <mergeCell ref="B366:E366"/>
    <mergeCell ref="B451:E451"/>
    <mergeCell ref="B448:E448"/>
    <mergeCell ref="B452:E452"/>
    <mergeCell ref="B453:E453"/>
    <mergeCell ref="B454:E454"/>
    <mergeCell ref="B455:E455"/>
    <mergeCell ref="B450:E450"/>
    <mergeCell ref="B449:E449"/>
    <mergeCell ref="B457:E457"/>
    <mergeCell ref="B458:E458"/>
    <mergeCell ref="B459:E459"/>
    <mergeCell ref="B460:E460"/>
    <mergeCell ref="B461:E461"/>
    <mergeCell ref="B462:E462"/>
    <mergeCell ref="B463:E463"/>
    <mergeCell ref="B464:E464"/>
    <mergeCell ref="B465:E465"/>
    <mergeCell ref="B466:E466"/>
    <mergeCell ref="B467:E467"/>
    <mergeCell ref="B468:E468"/>
    <mergeCell ref="B469:E469"/>
    <mergeCell ref="B470:E470"/>
    <mergeCell ref="B471:E471"/>
    <mergeCell ref="B472:E472"/>
    <mergeCell ref="B473:E473"/>
    <mergeCell ref="B474:E474"/>
    <mergeCell ref="B475:E475"/>
    <mergeCell ref="B476:E476"/>
    <mergeCell ref="B477:E477"/>
    <mergeCell ref="B478:E478"/>
    <mergeCell ref="B480:E480"/>
    <mergeCell ref="B481:E481"/>
    <mergeCell ref="B482:E482"/>
    <mergeCell ref="B483:E483"/>
    <mergeCell ref="B484:E484"/>
    <mergeCell ref="B485:E485"/>
    <mergeCell ref="B486:E486"/>
    <mergeCell ref="B487:E487"/>
    <mergeCell ref="B488:E488"/>
    <mergeCell ref="B489:E489"/>
    <mergeCell ref="B490:E490"/>
    <mergeCell ref="B491:E491"/>
    <mergeCell ref="B492:E492"/>
    <mergeCell ref="B493:E493"/>
    <mergeCell ref="B494:E494"/>
    <mergeCell ref="B495:E495"/>
    <mergeCell ref="B496:E496"/>
    <mergeCell ref="B497:E497"/>
    <mergeCell ref="B498:E498"/>
    <mergeCell ref="B499:E499"/>
    <mergeCell ref="B500:E500"/>
    <mergeCell ref="B501:E501"/>
    <mergeCell ref="B502:E502"/>
    <mergeCell ref="B503:E503"/>
    <mergeCell ref="B508:E508"/>
    <mergeCell ref="B504:E504"/>
    <mergeCell ref="B505:E505"/>
    <mergeCell ref="B506:E506"/>
    <mergeCell ref="B507:E507"/>
  </mergeCells>
  <printOptions/>
  <pageMargins left="0.75" right="0.75" top="0.77" bottom="0.78" header="0.5" footer="0.5"/>
  <pageSetup firstPageNumber="30" useFirstPageNumber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30"/>
  <sheetViews>
    <sheetView zoomScaleSheetLayoutView="90" zoomScalePageLayoutView="0" workbookViewId="0" topLeftCell="A1">
      <selection activeCell="A3" sqref="A3:V3"/>
    </sheetView>
  </sheetViews>
  <sheetFormatPr defaultColWidth="9.00390625" defaultRowHeight="12.75"/>
  <cols>
    <col min="1" max="1" width="29.375" style="234" customWidth="1"/>
    <col min="2" max="2" width="6.875" style="234" customWidth="1"/>
    <col min="3" max="3" width="6.375" style="234" customWidth="1"/>
    <col min="4" max="4" width="6.25390625" style="234" customWidth="1"/>
    <col min="5" max="5" width="6.875" style="234" customWidth="1"/>
    <col min="6" max="6" width="6.625" style="234" customWidth="1"/>
    <col min="7" max="8" width="6.25390625" style="234" customWidth="1"/>
    <col min="9" max="9" width="7.00390625" style="234" customWidth="1"/>
    <col min="10" max="10" width="6.125" style="234" customWidth="1"/>
    <col min="11" max="11" width="6.375" style="234" customWidth="1"/>
    <col min="12" max="12" width="6.75390625" style="234" customWidth="1"/>
    <col min="13" max="13" width="5.75390625" style="234" customWidth="1"/>
    <col min="14" max="14" width="6.75390625" style="234" customWidth="1"/>
    <col min="15" max="17" width="6.25390625" style="234" customWidth="1"/>
    <col min="18" max="18" width="5.875" style="234" customWidth="1"/>
    <col min="19" max="19" width="6.125" style="234" customWidth="1"/>
    <col min="20" max="20" width="6.00390625" style="234" customWidth="1"/>
    <col min="21" max="21" width="5.75390625" style="234" customWidth="1"/>
    <col min="22" max="22" width="7.00390625" style="234" customWidth="1"/>
    <col min="23" max="16384" width="9.125" style="234" customWidth="1"/>
  </cols>
  <sheetData>
    <row r="1" spans="1:22" ht="12.75">
      <c r="A1" s="1349" t="s">
        <v>933</v>
      </c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  <c r="P1" s="1350"/>
      <c r="Q1" s="1350"/>
      <c r="R1" s="1350"/>
      <c r="S1" s="1350"/>
      <c r="T1" s="1350"/>
      <c r="U1" s="1350"/>
      <c r="V1" s="1350"/>
    </row>
    <row r="2" spans="7:10" ht="12.75">
      <c r="G2" s="235"/>
      <c r="H2" s="235"/>
      <c r="I2" s="235"/>
      <c r="J2" s="235"/>
    </row>
    <row r="3" spans="1:22" ht="12.75" customHeight="1">
      <c r="A3" s="1351" t="s">
        <v>207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2"/>
      <c r="L3" s="1352"/>
      <c r="M3" s="1352"/>
      <c r="N3" s="1352"/>
      <c r="O3" s="1352"/>
      <c r="P3" s="1352"/>
      <c r="Q3" s="1352"/>
      <c r="R3" s="1352"/>
      <c r="S3" s="1352"/>
      <c r="T3" s="1352"/>
      <c r="U3" s="1352"/>
      <c r="V3" s="1352"/>
    </row>
    <row r="4" spans="1:22" ht="16.5" customHeight="1">
      <c r="A4" s="1351" t="s">
        <v>932</v>
      </c>
      <c r="B4" s="1351"/>
      <c r="C4" s="1351"/>
      <c r="D4" s="1351"/>
      <c r="E4" s="1351"/>
      <c r="F4" s="1351"/>
      <c r="G4" s="1351"/>
      <c r="H4" s="1351"/>
      <c r="I4" s="1351"/>
      <c r="J4" s="1351"/>
      <c r="K4" s="1352"/>
      <c r="L4" s="1352"/>
      <c r="M4" s="1352"/>
      <c r="N4" s="1352"/>
      <c r="O4" s="1352"/>
      <c r="P4" s="1352"/>
      <c r="Q4" s="1352"/>
      <c r="R4" s="1352"/>
      <c r="S4" s="1352"/>
      <c r="T4" s="1352"/>
      <c r="U4" s="1352"/>
      <c r="V4" s="1352"/>
    </row>
    <row r="5" spans="1:22" ht="16.5" customHeight="1">
      <c r="A5" s="1351" t="s">
        <v>89</v>
      </c>
      <c r="B5" s="1351"/>
      <c r="C5" s="1351"/>
      <c r="D5" s="1351"/>
      <c r="E5" s="1351"/>
      <c r="F5" s="1351"/>
      <c r="G5" s="1351"/>
      <c r="H5" s="1351"/>
      <c r="I5" s="1351"/>
      <c r="J5" s="1351"/>
      <c r="K5" s="1352"/>
      <c r="L5" s="1352"/>
      <c r="M5" s="1352"/>
      <c r="N5" s="1352"/>
      <c r="O5" s="1352"/>
      <c r="P5" s="1352"/>
      <c r="Q5" s="1352"/>
      <c r="R5" s="1352"/>
      <c r="S5" s="1352"/>
      <c r="T5" s="1352"/>
      <c r="U5" s="1352"/>
      <c r="V5" s="1352"/>
    </row>
    <row r="7" spans="9:10" ht="12.75">
      <c r="I7" s="1353"/>
      <c r="J7" s="1353"/>
    </row>
    <row r="8" spans="1:22" ht="12.75" customHeight="1">
      <c r="A8" s="502" t="s">
        <v>824</v>
      </c>
      <c r="B8" s="1346" t="s">
        <v>936</v>
      </c>
      <c r="C8" s="1347"/>
      <c r="D8" s="1347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7"/>
      <c r="V8" s="1348"/>
    </row>
    <row r="9" spans="1:22" ht="12.75">
      <c r="A9" s="489"/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</row>
    <row r="10" spans="1:22" ht="16.5" customHeight="1">
      <c r="A10" s="491"/>
      <c r="B10" s="492" t="s">
        <v>409</v>
      </c>
      <c r="C10" s="492" t="s">
        <v>817</v>
      </c>
      <c r="D10" s="492" t="s">
        <v>219</v>
      </c>
      <c r="E10" s="492" t="s">
        <v>934</v>
      </c>
      <c r="F10" s="492" t="s">
        <v>935</v>
      </c>
      <c r="G10" s="492" t="s">
        <v>937</v>
      </c>
      <c r="H10" s="492" t="s">
        <v>938</v>
      </c>
      <c r="I10" s="492" t="s">
        <v>939</v>
      </c>
      <c r="J10" s="492" t="s">
        <v>940</v>
      </c>
      <c r="K10" s="492" t="s">
        <v>941</v>
      </c>
      <c r="L10" s="492" t="s">
        <v>942</v>
      </c>
      <c r="M10" s="492" t="s">
        <v>943</v>
      </c>
      <c r="N10" s="492" t="s">
        <v>944</v>
      </c>
      <c r="O10" s="492" t="s">
        <v>945</v>
      </c>
      <c r="P10" s="492" t="s">
        <v>946</v>
      </c>
      <c r="Q10" s="492" t="s">
        <v>947</v>
      </c>
      <c r="R10" s="492" t="s">
        <v>948</v>
      </c>
      <c r="S10" s="492" t="s">
        <v>949</v>
      </c>
      <c r="T10" s="492" t="s">
        <v>950</v>
      </c>
      <c r="U10" s="492" t="s">
        <v>951</v>
      </c>
      <c r="V10" s="492"/>
    </row>
    <row r="11" spans="1:22" ht="17.25" customHeight="1">
      <c r="A11" s="493" t="s">
        <v>952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</row>
    <row r="12" spans="1:22" ht="12" customHeight="1">
      <c r="A12" s="494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</row>
    <row r="13" spans="1:22" ht="12.75">
      <c r="A13" s="491" t="s">
        <v>953</v>
      </c>
      <c r="B13" s="495">
        <v>9368970</v>
      </c>
      <c r="C13" s="495">
        <v>7036000</v>
      </c>
      <c r="D13" s="495">
        <v>9368970</v>
      </c>
      <c r="E13" s="495">
        <v>9368970</v>
      </c>
      <c r="F13" s="495">
        <v>9368970</v>
      </c>
      <c r="G13" s="495">
        <v>9129709</v>
      </c>
      <c r="H13" s="495">
        <v>239500</v>
      </c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</row>
    <row r="14" spans="1:22" ht="16.5" customHeight="1">
      <c r="A14" s="491" t="s">
        <v>954</v>
      </c>
      <c r="B14" s="495">
        <v>0</v>
      </c>
      <c r="C14" s="495">
        <v>0</v>
      </c>
      <c r="D14" s="495">
        <v>2780000</v>
      </c>
      <c r="E14" s="495">
        <v>2780000</v>
      </c>
      <c r="F14" s="495">
        <v>2780000</v>
      </c>
      <c r="G14" s="495">
        <v>2780000</v>
      </c>
      <c r="H14" s="495">
        <v>2780000</v>
      </c>
      <c r="I14" s="495">
        <v>2780000</v>
      </c>
      <c r="J14" s="495">
        <v>2780000</v>
      </c>
      <c r="K14" s="495">
        <v>2780000</v>
      </c>
      <c r="L14" s="495">
        <v>2780000</v>
      </c>
      <c r="M14" s="495">
        <v>2780000</v>
      </c>
      <c r="N14" s="495">
        <v>2780000</v>
      </c>
      <c r="O14" s="495">
        <v>2780000</v>
      </c>
      <c r="P14" s="495">
        <v>2780000</v>
      </c>
      <c r="Q14" s="495">
        <v>2780000</v>
      </c>
      <c r="R14" s="495">
        <v>2780000</v>
      </c>
      <c r="S14" s="495">
        <v>2780000</v>
      </c>
      <c r="T14" s="495">
        <v>2780000</v>
      </c>
      <c r="U14" s="495">
        <v>740000</v>
      </c>
      <c r="V14" s="495"/>
    </row>
    <row r="15" spans="1:22" ht="12.75" customHeight="1">
      <c r="A15" s="491" t="s">
        <v>955</v>
      </c>
      <c r="B15" s="495">
        <v>0</v>
      </c>
      <c r="C15" s="495">
        <v>0</v>
      </c>
      <c r="D15" s="495">
        <v>6120000</v>
      </c>
      <c r="E15" s="495">
        <v>6120000</v>
      </c>
      <c r="F15" s="495">
        <v>6120000</v>
      </c>
      <c r="G15" s="495">
        <v>6120000</v>
      </c>
      <c r="H15" s="495">
        <v>6120000</v>
      </c>
      <c r="I15" s="495">
        <v>6120000</v>
      </c>
      <c r="J15" s="495">
        <v>6120000</v>
      </c>
      <c r="K15" s="495">
        <v>6120000</v>
      </c>
      <c r="L15" s="495">
        <v>6120000</v>
      </c>
      <c r="M15" s="495">
        <v>6120000</v>
      </c>
      <c r="N15" s="495">
        <v>6120000</v>
      </c>
      <c r="O15" s="495">
        <v>6120000</v>
      </c>
      <c r="P15" s="495">
        <v>6120000</v>
      </c>
      <c r="Q15" s="495">
        <v>6120000</v>
      </c>
      <c r="R15" s="495">
        <v>6120000</v>
      </c>
      <c r="S15" s="495">
        <v>6120000</v>
      </c>
      <c r="T15" s="495">
        <v>6120000</v>
      </c>
      <c r="U15" s="495">
        <v>1960000</v>
      </c>
      <c r="V15" s="495"/>
    </row>
    <row r="16" spans="1:22" ht="12.75" customHeight="1">
      <c r="A16" s="491" t="s">
        <v>956</v>
      </c>
      <c r="B16" s="495">
        <v>0</v>
      </c>
      <c r="C16" s="495">
        <v>0</v>
      </c>
      <c r="D16" s="495">
        <v>1007000</v>
      </c>
      <c r="E16" s="495">
        <v>4029000</v>
      </c>
      <c r="F16" s="495">
        <v>4029000</v>
      </c>
      <c r="G16" s="495">
        <v>4029000</v>
      </c>
      <c r="H16" s="495">
        <v>4029000</v>
      </c>
      <c r="I16" s="495">
        <v>4028000</v>
      </c>
      <c r="J16" s="495">
        <v>4028000</v>
      </c>
      <c r="K16" s="495">
        <v>3021000</v>
      </c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</row>
    <row r="17" spans="1:22" ht="12.75" customHeight="1">
      <c r="A17" s="491" t="s">
        <v>957</v>
      </c>
      <c r="B17" s="495">
        <v>0</v>
      </c>
      <c r="C17" s="495">
        <v>0</v>
      </c>
      <c r="D17" s="495">
        <v>117000</v>
      </c>
      <c r="E17" s="495">
        <v>467000</v>
      </c>
      <c r="F17" s="495">
        <v>467000</v>
      </c>
      <c r="G17" s="495">
        <v>467000</v>
      </c>
      <c r="H17" s="495">
        <v>467000</v>
      </c>
      <c r="I17" s="495">
        <v>467000</v>
      </c>
      <c r="J17" s="495">
        <v>467000</v>
      </c>
      <c r="K17" s="495">
        <v>350000</v>
      </c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</row>
    <row r="18" spans="1:22" ht="12.75" customHeight="1">
      <c r="A18" s="496" t="s">
        <v>958</v>
      </c>
      <c r="B18" s="495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</row>
    <row r="19" spans="1:22" ht="12.75" customHeight="1">
      <c r="A19" s="496"/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7"/>
    </row>
    <row r="20" spans="1:22" ht="12.75" customHeight="1">
      <c r="A20" s="498" t="s">
        <v>959</v>
      </c>
      <c r="B20" s="495">
        <v>6749000</v>
      </c>
      <c r="C20" s="495">
        <v>48480000</v>
      </c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7"/>
    </row>
    <row r="21" spans="1:22" ht="12.75" customHeight="1">
      <c r="A21" s="498" t="s">
        <v>960</v>
      </c>
      <c r="B21" s="495">
        <v>0</v>
      </c>
      <c r="C21" s="495">
        <v>0</v>
      </c>
      <c r="D21" s="495">
        <v>0</v>
      </c>
      <c r="E21" s="495">
        <v>4445000</v>
      </c>
      <c r="F21" s="495">
        <v>17780000</v>
      </c>
      <c r="G21" s="495">
        <v>17775000</v>
      </c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7"/>
    </row>
    <row r="22" spans="1:22" ht="12.75" customHeight="1">
      <c r="A22" s="496"/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7"/>
    </row>
    <row r="23" spans="1:22" ht="12.75" customHeight="1">
      <c r="A23" s="498" t="s">
        <v>961</v>
      </c>
      <c r="B23" s="495"/>
      <c r="C23" s="495">
        <v>20002105</v>
      </c>
      <c r="D23" s="495">
        <v>19997895</v>
      </c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7"/>
    </row>
    <row r="24" spans="1:22" ht="12.75" customHeight="1">
      <c r="A24" s="498" t="s">
        <v>88</v>
      </c>
      <c r="B24" s="495"/>
      <c r="C24" s="495"/>
      <c r="D24" s="495">
        <v>26027862</v>
      </c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7"/>
    </row>
    <row r="25" spans="1:22" ht="12.75" customHeight="1">
      <c r="A25" s="498" t="s">
        <v>529</v>
      </c>
      <c r="B25" s="495"/>
      <c r="C25" s="495"/>
      <c r="D25" s="495">
        <v>29361921</v>
      </c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7"/>
    </row>
    <row r="26" spans="1:22" ht="12.75" customHeight="1">
      <c r="A26" s="498" t="s">
        <v>962</v>
      </c>
      <c r="B26" s="495"/>
      <c r="C26" s="495"/>
      <c r="D26" s="495"/>
      <c r="E26" s="495">
        <v>14400000</v>
      </c>
      <c r="F26" s="495">
        <v>14400000</v>
      </c>
      <c r="G26" s="495">
        <v>14400000</v>
      </c>
      <c r="H26" s="495">
        <v>14400000</v>
      </c>
      <c r="I26" s="495">
        <v>14400000</v>
      </c>
      <c r="J26" s="495">
        <v>14400000</v>
      </c>
      <c r="K26" s="495">
        <v>14400000</v>
      </c>
      <c r="L26" s="495">
        <v>14400000</v>
      </c>
      <c r="M26" s="495">
        <v>14800000</v>
      </c>
      <c r="N26" s="495"/>
      <c r="O26" s="495"/>
      <c r="P26" s="495"/>
      <c r="Q26" s="495"/>
      <c r="R26" s="495"/>
      <c r="S26" s="495"/>
      <c r="T26" s="495"/>
      <c r="U26" s="495"/>
      <c r="V26" s="497"/>
    </row>
    <row r="27" spans="1:22" ht="12.75" customHeight="1">
      <c r="A27" s="496"/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7"/>
    </row>
    <row r="28" spans="1:22" ht="12.75" customHeight="1">
      <c r="A28" s="499" t="s">
        <v>430</v>
      </c>
      <c r="B28" s="500">
        <f>SUM(B13:B27)</f>
        <v>16117970</v>
      </c>
      <c r="C28" s="500">
        <f>SUM(C13:C27)</f>
        <v>75518105</v>
      </c>
      <c r="D28" s="500">
        <f aca="true" t="shared" si="0" ref="D28:U28">SUM(D13:D27)</f>
        <v>94780648</v>
      </c>
      <c r="E28" s="500">
        <f t="shared" si="0"/>
        <v>41609970</v>
      </c>
      <c r="F28" s="500">
        <f t="shared" si="0"/>
        <v>54944970</v>
      </c>
      <c r="G28" s="500">
        <f t="shared" si="0"/>
        <v>54700709</v>
      </c>
      <c r="H28" s="500">
        <f t="shared" si="0"/>
        <v>28035500</v>
      </c>
      <c r="I28" s="500">
        <f t="shared" si="0"/>
        <v>27795000</v>
      </c>
      <c r="J28" s="500">
        <f t="shared" si="0"/>
        <v>27795000</v>
      </c>
      <c r="K28" s="500">
        <f t="shared" si="0"/>
        <v>26671000</v>
      </c>
      <c r="L28" s="500">
        <f t="shared" si="0"/>
        <v>23300000</v>
      </c>
      <c r="M28" s="500">
        <f t="shared" si="0"/>
        <v>23700000</v>
      </c>
      <c r="N28" s="500">
        <f t="shared" si="0"/>
        <v>8900000</v>
      </c>
      <c r="O28" s="500">
        <f t="shared" si="0"/>
        <v>8900000</v>
      </c>
      <c r="P28" s="500">
        <f t="shared" si="0"/>
        <v>8900000</v>
      </c>
      <c r="Q28" s="500">
        <f t="shared" si="0"/>
        <v>8900000</v>
      </c>
      <c r="R28" s="500">
        <f t="shared" si="0"/>
        <v>8900000</v>
      </c>
      <c r="S28" s="500">
        <f t="shared" si="0"/>
        <v>8900000</v>
      </c>
      <c r="T28" s="500">
        <f t="shared" si="0"/>
        <v>8900000</v>
      </c>
      <c r="U28" s="500">
        <f t="shared" si="0"/>
        <v>2700000</v>
      </c>
      <c r="V28" s="501">
        <f>SUM(A28:U28)</f>
        <v>559968872</v>
      </c>
    </row>
    <row r="29" spans="1:22" ht="12.75" customHeight="1">
      <c r="A29" s="487"/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6"/>
    </row>
    <row r="30" spans="1:22" ht="12.75" customHeight="1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3"/>
    </row>
  </sheetData>
  <sheetProtection/>
  <mergeCells count="6">
    <mergeCell ref="B8:V8"/>
    <mergeCell ref="A1:V1"/>
    <mergeCell ref="A3:V3"/>
    <mergeCell ref="A4:V4"/>
    <mergeCell ref="A5:V5"/>
    <mergeCell ref="I7:J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zoomScalePageLayoutView="0" workbookViewId="0" topLeftCell="A1">
      <selection activeCell="A5" sqref="A5:N5"/>
    </sheetView>
  </sheetViews>
  <sheetFormatPr defaultColWidth="9.00390625" defaultRowHeight="12.75"/>
  <cols>
    <col min="1" max="1" width="3.75390625" style="236" customWidth="1"/>
    <col min="2" max="2" width="9.125" style="236" customWidth="1"/>
    <col min="3" max="3" width="8.375" style="236" customWidth="1"/>
    <col min="4" max="4" width="2.75390625" style="236" customWidth="1"/>
    <col min="5" max="5" width="15.375" style="236" customWidth="1"/>
    <col min="6" max="6" width="9.125" style="236" customWidth="1"/>
    <col min="7" max="7" width="9.875" style="236" bestFit="1" customWidth="1"/>
    <col min="8" max="13" width="9.125" style="236" customWidth="1"/>
    <col min="14" max="14" width="9.875" style="236" customWidth="1"/>
    <col min="15" max="15" width="9.125" style="236" customWidth="1"/>
  </cols>
  <sheetData>
    <row r="1" spans="11:14" ht="15">
      <c r="K1" s="1354" t="s">
        <v>964</v>
      </c>
      <c r="L1" s="1354"/>
      <c r="M1" s="1354"/>
      <c r="N1" s="1354"/>
    </row>
    <row r="2" spans="11:14" ht="12.75">
      <c r="K2" s="237"/>
      <c r="L2" s="237"/>
      <c r="M2" s="237"/>
      <c r="N2" s="237"/>
    </row>
    <row r="3" spans="11:14" ht="12.75">
      <c r="K3" s="237"/>
      <c r="L3" s="237"/>
      <c r="M3" s="237"/>
      <c r="N3" s="237"/>
    </row>
    <row r="4" spans="11:14" ht="12.75">
      <c r="K4" s="237"/>
      <c r="L4" s="237"/>
      <c r="M4" s="237"/>
      <c r="N4" s="237"/>
    </row>
    <row r="5" spans="1:14" ht="12.75">
      <c r="A5" s="1355" t="s">
        <v>205</v>
      </c>
      <c r="B5" s="1355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</row>
    <row r="6" spans="1:14" ht="12.75">
      <c r="A6" s="1355" t="s">
        <v>90</v>
      </c>
      <c r="B6" s="1355"/>
      <c r="C6" s="1355"/>
      <c r="D6" s="1355"/>
      <c r="E6" s="1355"/>
      <c r="F6" s="1355"/>
      <c r="G6" s="1355"/>
      <c r="H6" s="1355"/>
      <c r="I6" s="1355"/>
      <c r="J6" s="1355"/>
      <c r="K6" s="1355"/>
      <c r="L6" s="1355"/>
      <c r="M6" s="1355"/>
      <c r="N6" s="1355"/>
    </row>
    <row r="7" spans="2:14" ht="12.75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2:14" ht="12.75"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</row>
    <row r="10" spans="13:14" ht="13.5" thickBot="1">
      <c r="M10" s="1356" t="s">
        <v>822</v>
      </c>
      <c r="N10" s="1356"/>
    </row>
    <row r="11" spans="1:14" ht="13.5" customHeight="1" thickTop="1">
      <c r="A11" s="1374" t="s">
        <v>410</v>
      </c>
      <c r="B11" s="1376" t="s">
        <v>411</v>
      </c>
      <c r="C11" s="1377"/>
      <c r="D11" s="1377"/>
      <c r="E11" s="1357" t="s">
        <v>412</v>
      </c>
      <c r="F11" s="1357"/>
      <c r="G11" s="1357"/>
      <c r="H11" s="1357" t="s">
        <v>413</v>
      </c>
      <c r="I11" s="1357"/>
      <c r="J11" s="1357"/>
      <c r="K11" s="1357" t="s">
        <v>414</v>
      </c>
      <c r="L11" s="1357"/>
      <c r="M11" s="1357"/>
      <c r="N11" s="239" t="s">
        <v>415</v>
      </c>
    </row>
    <row r="12" spans="1:14" ht="12.75" customHeight="1">
      <c r="A12" s="1375"/>
      <c r="B12" s="1378"/>
      <c r="C12" s="1358"/>
      <c r="D12" s="1358"/>
      <c r="E12" s="1358" t="s">
        <v>416</v>
      </c>
      <c r="F12" s="1360" t="s">
        <v>417</v>
      </c>
      <c r="G12" s="1358" t="s">
        <v>418</v>
      </c>
      <c r="H12" s="1358" t="s">
        <v>416</v>
      </c>
      <c r="I12" s="1358" t="s">
        <v>417</v>
      </c>
      <c r="J12" s="1358" t="s">
        <v>419</v>
      </c>
      <c r="K12" s="1358" t="s">
        <v>416</v>
      </c>
      <c r="L12" s="1358" t="s">
        <v>417</v>
      </c>
      <c r="M12" s="1358" t="s">
        <v>419</v>
      </c>
      <c r="N12" s="1384" t="s">
        <v>420</v>
      </c>
    </row>
    <row r="13" spans="1:14" ht="12.75">
      <c r="A13" s="1375"/>
      <c r="B13" s="1379"/>
      <c r="C13" s="1359"/>
      <c r="D13" s="1359"/>
      <c r="E13" s="1359"/>
      <c r="F13" s="1361"/>
      <c r="G13" s="1359"/>
      <c r="H13" s="1359"/>
      <c r="I13" s="1359"/>
      <c r="J13" s="1359"/>
      <c r="K13" s="1359"/>
      <c r="L13" s="1359"/>
      <c r="M13" s="1359"/>
      <c r="N13" s="1385"/>
    </row>
    <row r="14" spans="1:14" ht="12.75" customHeight="1">
      <c r="A14" s="1362" t="s">
        <v>421</v>
      </c>
      <c r="B14" s="1364" t="s">
        <v>422</v>
      </c>
      <c r="C14" s="1365"/>
      <c r="D14" s="1366"/>
      <c r="E14" s="1370" t="s">
        <v>423</v>
      </c>
      <c r="F14" s="1372">
        <v>0</v>
      </c>
      <c r="G14" s="1394">
        <v>4188</v>
      </c>
      <c r="H14" s="1380"/>
      <c r="I14" s="1380">
        <v>0</v>
      </c>
      <c r="J14" s="1380">
        <v>0</v>
      </c>
      <c r="K14" s="1380"/>
      <c r="L14" s="1380">
        <v>0</v>
      </c>
      <c r="M14" s="1380">
        <v>0</v>
      </c>
      <c r="N14" s="1382">
        <f>G14+J14+M14</f>
        <v>4188</v>
      </c>
    </row>
    <row r="15" spans="1:14" ht="12.75">
      <c r="A15" s="1363"/>
      <c r="B15" s="1367"/>
      <c r="C15" s="1368"/>
      <c r="D15" s="1369"/>
      <c r="E15" s="1371"/>
      <c r="F15" s="1373"/>
      <c r="G15" s="1395"/>
      <c r="H15" s="1381"/>
      <c r="I15" s="1381"/>
      <c r="J15" s="1381"/>
      <c r="K15" s="1381"/>
      <c r="L15" s="1381"/>
      <c r="M15" s="1381"/>
      <c r="N15" s="1383"/>
    </row>
    <row r="16" spans="1:14" ht="35.25" customHeight="1">
      <c r="A16" s="247" t="s">
        <v>844</v>
      </c>
      <c r="B16" s="1392" t="s">
        <v>424</v>
      </c>
      <c r="C16" s="1393"/>
      <c r="D16" s="1393"/>
      <c r="E16" s="503" t="s">
        <v>963</v>
      </c>
      <c r="F16" s="243">
        <v>0</v>
      </c>
      <c r="G16" s="244">
        <v>0</v>
      </c>
      <c r="H16" s="245"/>
      <c r="I16" s="245">
        <v>0</v>
      </c>
      <c r="J16" s="245">
        <v>0</v>
      </c>
      <c r="K16" s="245"/>
      <c r="L16" s="245">
        <v>0</v>
      </c>
      <c r="M16" s="245">
        <v>0</v>
      </c>
      <c r="N16" s="246">
        <f>G16+J16+M16</f>
        <v>0</v>
      </c>
    </row>
    <row r="17" spans="1:14" ht="12.75">
      <c r="A17" s="248" t="s">
        <v>846</v>
      </c>
      <c r="B17" s="1387" t="s">
        <v>424</v>
      </c>
      <c r="C17" s="1388"/>
      <c r="D17" s="1389"/>
      <c r="E17" s="249" t="s">
        <v>425</v>
      </c>
      <c r="F17" s="240">
        <v>0</v>
      </c>
      <c r="G17" s="241">
        <v>0</v>
      </c>
      <c r="H17" s="242"/>
      <c r="I17" s="242">
        <v>0</v>
      </c>
      <c r="J17" s="242">
        <v>0</v>
      </c>
      <c r="K17" s="242"/>
      <c r="L17" s="242">
        <v>0</v>
      </c>
      <c r="M17" s="242">
        <v>0</v>
      </c>
      <c r="N17" s="250">
        <v>0</v>
      </c>
    </row>
    <row r="18" spans="1:14" ht="22.5">
      <c r="A18" s="248" t="s">
        <v>848</v>
      </c>
      <c r="B18" s="1387" t="s">
        <v>424</v>
      </c>
      <c r="C18" s="1388"/>
      <c r="D18" s="1389"/>
      <c r="E18" s="251" t="s">
        <v>426</v>
      </c>
      <c r="F18" s="240">
        <v>0</v>
      </c>
      <c r="G18" s="241">
        <v>0</v>
      </c>
      <c r="H18" s="242"/>
      <c r="I18" s="242">
        <v>0</v>
      </c>
      <c r="J18" s="242">
        <v>0</v>
      </c>
      <c r="K18" s="242"/>
      <c r="L18" s="242">
        <v>0</v>
      </c>
      <c r="M18" s="242">
        <v>0</v>
      </c>
      <c r="N18" s="250">
        <v>0</v>
      </c>
    </row>
    <row r="19" spans="1:14" ht="12.75">
      <c r="A19" s="248" t="s">
        <v>851</v>
      </c>
      <c r="B19" s="1387" t="s">
        <v>424</v>
      </c>
      <c r="C19" s="1388"/>
      <c r="D19" s="1389"/>
      <c r="E19" s="249" t="s">
        <v>427</v>
      </c>
      <c r="F19" s="240">
        <v>0</v>
      </c>
      <c r="G19" s="241">
        <v>0</v>
      </c>
      <c r="H19" s="242"/>
      <c r="I19" s="242">
        <v>0</v>
      </c>
      <c r="J19" s="242">
        <v>0</v>
      </c>
      <c r="K19" s="242"/>
      <c r="L19" s="242">
        <v>0</v>
      </c>
      <c r="M19" s="242">
        <v>0</v>
      </c>
      <c r="N19" s="250">
        <v>0</v>
      </c>
    </row>
    <row r="20" spans="1:14" ht="22.5">
      <c r="A20" s="248" t="s">
        <v>856</v>
      </c>
      <c r="B20" s="1387" t="s">
        <v>424</v>
      </c>
      <c r="C20" s="1388"/>
      <c r="D20" s="1389"/>
      <c r="E20" s="251" t="s">
        <v>428</v>
      </c>
      <c r="F20" s="240">
        <v>0</v>
      </c>
      <c r="G20" s="241">
        <v>0</v>
      </c>
      <c r="H20" s="242"/>
      <c r="I20" s="242">
        <v>0</v>
      </c>
      <c r="J20" s="242">
        <v>0</v>
      </c>
      <c r="K20" s="242"/>
      <c r="L20" s="242">
        <v>0</v>
      </c>
      <c r="M20" s="242">
        <v>0</v>
      </c>
      <c r="N20" s="250">
        <v>0</v>
      </c>
    </row>
    <row r="21" spans="1:14" ht="22.5">
      <c r="A21" s="248" t="s">
        <v>860</v>
      </c>
      <c r="B21" s="1387" t="s">
        <v>424</v>
      </c>
      <c r="C21" s="1388"/>
      <c r="D21" s="1389"/>
      <c r="E21" s="251" t="s">
        <v>429</v>
      </c>
      <c r="F21" s="240">
        <v>0</v>
      </c>
      <c r="G21" s="241">
        <v>0</v>
      </c>
      <c r="H21" s="242"/>
      <c r="I21" s="242">
        <v>0</v>
      </c>
      <c r="J21" s="242">
        <v>0</v>
      </c>
      <c r="K21" s="242"/>
      <c r="L21" s="242">
        <v>0</v>
      </c>
      <c r="M21" s="242">
        <v>0</v>
      </c>
      <c r="N21" s="250">
        <v>0</v>
      </c>
    </row>
    <row r="22" spans="1:14" ht="13.5" thickBot="1">
      <c r="A22" s="252"/>
      <c r="B22" s="1390" t="s">
        <v>430</v>
      </c>
      <c r="C22" s="1391"/>
      <c r="D22" s="1391"/>
      <c r="E22" s="253"/>
      <c r="F22" s="254"/>
      <c r="G22" s="255">
        <f>SUM(G14:G16)</f>
        <v>4188</v>
      </c>
      <c r="H22" s="256"/>
      <c r="I22" s="256"/>
      <c r="J22" s="256">
        <f>SUM(J14:J16)</f>
        <v>0</v>
      </c>
      <c r="K22" s="256"/>
      <c r="L22" s="256"/>
      <c r="M22" s="256">
        <f>SUM(M14:M16)</f>
        <v>0</v>
      </c>
      <c r="N22" s="257">
        <f>SUM(N14:N16)</f>
        <v>4188</v>
      </c>
    </row>
    <row r="23" spans="2:4" ht="13.5" thickTop="1">
      <c r="B23" s="1386"/>
      <c r="C23" s="1386"/>
      <c r="D23" s="1386"/>
    </row>
  </sheetData>
  <sheetProtection/>
  <mergeCells count="39">
    <mergeCell ref="G14:G15"/>
    <mergeCell ref="N12:N13"/>
    <mergeCell ref="I12:I13"/>
    <mergeCell ref="B23:D23"/>
    <mergeCell ref="B19:D19"/>
    <mergeCell ref="B20:D20"/>
    <mergeCell ref="B21:D21"/>
    <mergeCell ref="B22:D22"/>
    <mergeCell ref="B16:D16"/>
    <mergeCell ref="B17:D17"/>
    <mergeCell ref="B18:D18"/>
    <mergeCell ref="K14:K15"/>
    <mergeCell ref="L14:L15"/>
    <mergeCell ref="M14:M15"/>
    <mergeCell ref="N14:N15"/>
    <mergeCell ref="H11:J11"/>
    <mergeCell ref="A14:A15"/>
    <mergeCell ref="B14:D15"/>
    <mergeCell ref="E14:E15"/>
    <mergeCell ref="F14:F15"/>
    <mergeCell ref="A11:A13"/>
    <mergeCell ref="B11:D13"/>
    <mergeCell ref="H14:H15"/>
    <mergeCell ref="I14:I15"/>
    <mergeCell ref="J14:J15"/>
    <mergeCell ref="K11:M11"/>
    <mergeCell ref="E12:E13"/>
    <mergeCell ref="F12:F13"/>
    <mergeCell ref="G12:G13"/>
    <mergeCell ref="H12:H13"/>
    <mergeCell ref="K12:K13"/>
    <mergeCell ref="L12:L13"/>
    <mergeCell ref="M12:M13"/>
    <mergeCell ref="E11:G11"/>
    <mergeCell ref="J12:J13"/>
    <mergeCell ref="K1:N1"/>
    <mergeCell ref="A5:N5"/>
    <mergeCell ref="A6:N6"/>
    <mergeCell ref="M10:N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Újszász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Mónika</dc:creator>
  <cp:keywords/>
  <dc:description/>
  <cp:lastModifiedBy>TitkárMónika</cp:lastModifiedBy>
  <cp:lastPrinted>2013-04-10T06:20:05Z</cp:lastPrinted>
  <dcterms:created xsi:type="dcterms:W3CDTF">2006-02-01T06:47:46Z</dcterms:created>
  <dcterms:modified xsi:type="dcterms:W3CDTF">2013-04-10T06:20:06Z</dcterms:modified>
  <cp:category/>
  <cp:version/>
  <cp:contentType/>
  <cp:contentStatus/>
</cp:coreProperties>
</file>