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540" tabRatio="599" firstSheet="8" activeTab="18"/>
  </bookViews>
  <sheets>
    <sheet name="1sz (2)" sheetId="1" r:id="rId1"/>
    <sheet name="1aszm" sheetId="2" r:id="rId2"/>
    <sheet name="1bszm" sheetId="3" r:id="rId3"/>
    <sheet name="2aszm (2)" sheetId="4" r:id="rId4"/>
    <sheet name="2bszm (2)" sheetId="5" r:id="rId5"/>
    <sheet name="3aszm (2)" sheetId="6" r:id="rId6"/>
    <sheet name="3bszm" sheetId="7" r:id="rId7"/>
    <sheet name="3cszm" sheetId="8" r:id="rId8"/>
    <sheet name="4szm" sheetId="9" r:id="rId9"/>
    <sheet name="5szm" sheetId="10" r:id="rId10"/>
    <sheet name="6szm" sheetId="11" r:id="rId11"/>
    <sheet name="7szm" sheetId="12" r:id="rId12"/>
    <sheet name="8szm" sheetId="13" r:id="rId13"/>
    <sheet name="9szm" sheetId="14" r:id="rId14"/>
    <sheet name="10szm" sheetId="15" r:id="rId15"/>
    <sheet name="11szm" sheetId="16" r:id="rId16"/>
    <sheet name="12szm" sheetId="17" r:id="rId17"/>
    <sheet name="13.szm" sheetId="18" r:id="rId18"/>
    <sheet name="14szm" sheetId="19" r:id="rId19"/>
  </sheets>
  <definedNames/>
  <calcPr fullCalcOnLoad="1"/>
</workbook>
</file>

<file path=xl/sharedStrings.xml><?xml version="1.0" encoding="utf-8"?>
<sst xmlns="http://schemas.openxmlformats.org/spreadsheetml/2006/main" count="3389" uniqueCount="878">
  <si>
    <t>Adott váltó</t>
  </si>
  <si>
    <t>Pénzügyi lízing</t>
  </si>
  <si>
    <t>Halasztott fizetés</t>
  </si>
  <si>
    <t>Kezességváll.-ból eredő fizetési kötelezettség</t>
  </si>
  <si>
    <t>Felvett, átvállalt hitel és annak tőketartozása</t>
  </si>
  <si>
    <t>Felvett, átvállalt kölcsön és annak tőketartozása</t>
  </si>
  <si>
    <t>Kezességváll.-ból eredő fiz. köt.</t>
  </si>
  <si>
    <t>Fizetési köt. összesen (10+18)</t>
  </si>
  <si>
    <t>Fizetési köt. csökk. saját bevétel (09-26)</t>
  </si>
  <si>
    <t>fizetési kötelezettség bemutatása</t>
  </si>
  <si>
    <t>A saját bevételeket és a fizetési kötelezettségeket az ügylet futamidejánek végéig be kell mutatni, évenkénti bontásban.</t>
  </si>
  <si>
    <r>
      <t>Saját bevételek (01+…+07)</t>
    </r>
    <r>
      <rPr>
        <b/>
        <vertAlign val="superscript"/>
        <sz val="8"/>
        <color indexed="8"/>
        <rFont val="Times New Roman"/>
        <family val="1"/>
      </rPr>
      <t>2</t>
    </r>
  </si>
  <si>
    <r>
      <t>Saját bevételek (08. sor) 50 %-a</t>
    </r>
    <r>
      <rPr>
        <b/>
        <vertAlign val="superscript"/>
        <sz val="8"/>
        <color indexed="8"/>
        <rFont val="Times New Roman"/>
        <family val="1"/>
      </rPr>
      <t>2</t>
    </r>
  </si>
  <si>
    <r>
      <t>Előző év(ek)ben keletk. tárgyévet terh. fiz. Köt.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 xml:space="preserve"> (11+...+17)</t>
    </r>
  </si>
  <si>
    <r>
      <t>T.évben keletk., ill. keletkező, t.évet terhelő fizez. köt.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 xml:space="preserve"> (19+...+25)</t>
    </r>
  </si>
  <si>
    <r>
      <t>2'</t>
    </r>
    <r>
      <rPr>
        <sz val="10"/>
        <rFont val="Times New Roman"/>
        <family val="1"/>
      </rPr>
      <t xml:space="preserve"> A tárgyévet követő 3. évtől a futamidő végéig változatlan összeggel.</t>
    </r>
  </si>
  <si>
    <r>
      <t>3'</t>
    </r>
    <r>
      <rPr>
        <sz val="10"/>
        <rFont val="Times New Roman"/>
        <family val="1"/>
      </rPr>
      <t xml:space="preserve"> Az adósságot keletkeztető ügyletekből eredő fizetési kötelezettségek, amiben nem számítandó bele a likvid hitelből és reorganizációs hitelből eredő, de beleszámítandó a kezességvállalásból eredő</t>
    </r>
  </si>
  <si>
    <t>13.számú melléklet</t>
  </si>
  <si>
    <t>Az ügylet és céljának ismertetése</t>
  </si>
  <si>
    <t>A fejlesztési cél:</t>
  </si>
  <si>
    <t>---------</t>
  </si>
  <si>
    <t>Az önkormányzat számára törvényben meghatározott azon feladat,</t>
  </si>
  <si>
    <t>amelyre a fejlesztés irányul:</t>
  </si>
  <si>
    <t>A fejlesztéssel létrejövő kapacitás:</t>
  </si>
  <si>
    <t>A fejlesztés bruttó forrásigénye:</t>
  </si>
  <si>
    <t>Az ügylet várható egybeszámított értéke, amely során az egyazon cél</t>
  </si>
  <si>
    <t>megvalósításához kapcsolódó adósságot keletkeztető ügyletek értékét</t>
  </si>
  <si>
    <t>egybe kell számítani</t>
  </si>
  <si>
    <t>A tárgyévi saját bevétel összege</t>
  </si>
  <si>
    <t>Az ügylet típusa:</t>
  </si>
  <si>
    <t>Futamideje:</t>
  </si>
  <si>
    <t>Devizaneme:</t>
  </si>
  <si>
    <t>Az adósságállomány keletkezésének üteme és az ügyletből</t>
  </si>
  <si>
    <t>eredő várható évenkénti fizetési kötelezettség:</t>
  </si>
  <si>
    <t>Ellátottak pénzbeli juttatása</t>
  </si>
  <si>
    <t>3/b.számú melléklet</t>
  </si>
  <si>
    <t xml:space="preserve">    - Zagyvaparti Idősek Otthona</t>
  </si>
  <si>
    <t>Vis maior</t>
  </si>
  <si>
    <t>3/c. számú melléklet</t>
  </si>
  <si>
    <t>Részben önállóan gazdálkodó intézmények és szakfeladatok</t>
  </si>
  <si>
    <t xml:space="preserve">Létszám (fő) </t>
  </si>
  <si>
    <t>3/c. számú melléklet folytatása</t>
  </si>
  <si>
    <t xml:space="preserve">    - ebből  OEP-től átvett pénzeszköz</t>
  </si>
  <si>
    <t>Távmunka</t>
  </si>
  <si>
    <t xml:space="preserve">    - ebből átvett pénzeszköz</t>
  </si>
  <si>
    <t>Létszám (fő) Munkatörvénykönyves</t>
  </si>
  <si>
    <t>3/c. számú melléklet  folytatása</t>
  </si>
  <si>
    <t>Városgazdálkodás</t>
  </si>
  <si>
    <t>Karbantartók</t>
  </si>
  <si>
    <t>Köztisztasági tevékenység</t>
  </si>
  <si>
    <t>Lapkiadás</t>
  </si>
  <si>
    <t>Közvilágítás</t>
  </si>
  <si>
    <t>Rendszeres pénzbeni ellátás</t>
  </si>
  <si>
    <t>Eseti pénzbeni ellátás</t>
  </si>
  <si>
    <t>Finanszírozási műveletek</t>
  </si>
  <si>
    <t xml:space="preserve">    - ebből önkormányzat sajátos működési bevétele</t>
  </si>
  <si>
    <t xml:space="preserve">    -          önkormányzat költségvetési támogatása</t>
  </si>
  <si>
    <t xml:space="preserve">    -          felhalmozási és tőkejellegű bevétel</t>
  </si>
  <si>
    <t>Helyi közutak létesítése, felújítása</t>
  </si>
  <si>
    <t xml:space="preserve">    -          Újszászi Nevelési Központ támogatás</t>
  </si>
  <si>
    <t xml:space="preserve">    -          saját bevétel</t>
  </si>
  <si>
    <t>2012.</t>
  </si>
  <si>
    <t xml:space="preserve">Felhalmozási célú hitel visszafiz. </t>
  </si>
  <si>
    <t xml:space="preserve">    - Helyi önkormányzat</t>
  </si>
  <si>
    <t xml:space="preserve">    - Városi Művelődési Ház és Könyvtár</t>
  </si>
  <si>
    <t xml:space="preserve">    - Hosszúlejáratú működési hitel</t>
  </si>
  <si>
    <t xml:space="preserve">    - Rulírozó hitel</t>
  </si>
  <si>
    <t xml:space="preserve">      = ebből közfoglalkoztatás</t>
  </si>
  <si>
    <t xml:space="preserve">     - Helyi önkormányzat</t>
  </si>
  <si>
    <t xml:space="preserve">       = ebből közfoglalkoztatás</t>
  </si>
  <si>
    <t>ezer Ft-ban</t>
  </si>
  <si>
    <t>Sor-sz.</t>
  </si>
  <si>
    <t>Megnevezés</t>
  </si>
  <si>
    <t>BEVÉTELEK</t>
  </si>
  <si>
    <t>Működési bevételek</t>
  </si>
  <si>
    <t>1.</t>
  </si>
  <si>
    <t>Intézményi működési bevételek</t>
  </si>
  <si>
    <t>2.</t>
  </si>
  <si>
    <t>Önkormányzatok sajátos működési bevételei</t>
  </si>
  <si>
    <t>Illetékek</t>
  </si>
  <si>
    <t>Helyi adók</t>
  </si>
  <si>
    <t>Átengedett központi adók</t>
  </si>
  <si>
    <t>Bíróságok, pótlékok és egyéb sajátos bevételek</t>
  </si>
  <si>
    <t xml:space="preserve">    -Talajterhelési díj</t>
  </si>
  <si>
    <t>Támogatások</t>
  </si>
  <si>
    <t>3.</t>
  </si>
  <si>
    <t>Önkormányzatok költségvetési támogatása</t>
  </si>
  <si>
    <t>Normatív támogatások</t>
  </si>
  <si>
    <t xml:space="preserve">Központosított előirányzatok </t>
  </si>
  <si>
    <t>Helyi önkormányzatok színházi támogatása</t>
  </si>
  <si>
    <t>Normatív kötött felhasználású támogatások</t>
  </si>
  <si>
    <t>Felhalmozási és tőke jellegű bevételek</t>
  </si>
  <si>
    <t>4.</t>
  </si>
  <si>
    <t>Tárgyi eszközök, immateriális javak értékesítése</t>
  </si>
  <si>
    <t>5.</t>
  </si>
  <si>
    <t>Önkormányzatok sajátos felhalmozási és tőkebevételei</t>
  </si>
  <si>
    <t>6.</t>
  </si>
  <si>
    <t>Pénzügyi befektetések bevételei</t>
  </si>
  <si>
    <t>Véglegesen átvett pénzeszközök</t>
  </si>
  <si>
    <t>7.</t>
  </si>
  <si>
    <t>Működési célú pénzeszköz átvétel</t>
  </si>
  <si>
    <t xml:space="preserve">    - ebből OEP-től átvett pénzeszköz</t>
  </si>
  <si>
    <t xml:space="preserve">    - közlekedési támogatásra</t>
  </si>
  <si>
    <t xml:space="preserve">    - gyermektartásdíj előlegre</t>
  </si>
  <si>
    <t>8.</t>
  </si>
  <si>
    <t>Felhalmozási célú pénzeszköz átvétel</t>
  </si>
  <si>
    <t>Támogatási kölcsönök visszatérülése, értékpapírok</t>
  </si>
  <si>
    <t>értékesítésének, kibocsátásának bevétele</t>
  </si>
  <si>
    <t>9.</t>
  </si>
  <si>
    <t>Felhalmozási célú támogatási kölcsönök visszatér.</t>
  </si>
  <si>
    <t xml:space="preserve">    - Dolgozóknak folyósított kölcsönök visszatér.</t>
  </si>
  <si>
    <t xml:space="preserve">    - Lakásépítésre és lakásvásárlási kölcsön visszatér.</t>
  </si>
  <si>
    <t>10.</t>
  </si>
  <si>
    <t>Működési célú hitel</t>
  </si>
  <si>
    <t>11.</t>
  </si>
  <si>
    <t>Felhalmozási célú hitel</t>
  </si>
  <si>
    <t>Pénzforgalom nélküli bevételek</t>
  </si>
  <si>
    <t>12.</t>
  </si>
  <si>
    <t>Előző évi várható pénzmaradvány</t>
  </si>
  <si>
    <t>13.</t>
  </si>
  <si>
    <t xml:space="preserve">Bevételek mindösszesen </t>
  </si>
  <si>
    <t>KIADÁSOK</t>
  </si>
  <si>
    <t>Személyi jellegű kiadások</t>
  </si>
  <si>
    <t>Munkaadót terhelő járulékok</t>
  </si>
  <si>
    <t>Dologi jellegű kiadások</t>
  </si>
  <si>
    <t>Ellátottak pénzbeli juttatásai</t>
  </si>
  <si>
    <t xml:space="preserve">    - Támogatások nonprofit szervezeteknek</t>
  </si>
  <si>
    <t>Beruházási kiadások</t>
  </si>
  <si>
    <t>Felújítási kiadások</t>
  </si>
  <si>
    <t>Egyéb felhalmozási kiadások</t>
  </si>
  <si>
    <t xml:space="preserve">    - Vissza nem térítendő első lakáshoz jutó tám.</t>
  </si>
  <si>
    <t>Általános tartalék</t>
  </si>
  <si>
    <t>Év végi tervezett pénzmaradvány</t>
  </si>
  <si>
    <t xml:space="preserve">Kiadások mindösszesen </t>
  </si>
  <si>
    <t>Költségvetési létszámkeret</t>
  </si>
  <si>
    <t>I.</t>
  </si>
  <si>
    <t>II.</t>
  </si>
  <si>
    <t>III.</t>
  </si>
  <si>
    <t>IV.</t>
  </si>
  <si>
    <t>V.</t>
  </si>
  <si>
    <t xml:space="preserve">Támogatási kölcsönök visszatérülése, értékpapírok </t>
  </si>
  <si>
    <t>VI.</t>
  </si>
  <si>
    <t>Költségvetési bevételek összesen</t>
  </si>
  <si>
    <t>Finanszírozási bevételek (rövid lej. hitelek, értékpapírok)</t>
  </si>
  <si>
    <t>VII.</t>
  </si>
  <si>
    <t>Hitel felvétel (Felhalmozási)</t>
  </si>
  <si>
    <t>Működési kiadások</t>
  </si>
  <si>
    <t>Felhalmozási kiadások</t>
  </si>
  <si>
    <t>Nyújtott kölcsönök (Felhalmozási)</t>
  </si>
  <si>
    <t>Tartalékok</t>
  </si>
  <si>
    <t>Költségvetési kiadások összesen</t>
  </si>
  <si>
    <t>Finanszírozási kiadások (rövid lej. hitelek, értékpapírok)</t>
  </si>
  <si>
    <t>Hiteltörlesztés (Felhalmozási)</t>
  </si>
  <si>
    <t>Bevételek összesen</t>
  </si>
  <si>
    <t>Kiadások összesen</t>
  </si>
  <si>
    <t xml:space="preserve">            - Újszászi Nevelési Központ</t>
  </si>
  <si>
    <t>Vis maior támogatás</t>
  </si>
  <si>
    <t xml:space="preserve">    -Egyéb felhalmozási kölcsön nyújtása háztartásoknak</t>
  </si>
  <si>
    <t>2/a. számú melléklet</t>
  </si>
  <si>
    <t>Helyi önkormányzatok kiegészítő támogatása</t>
  </si>
  <si>
    <t>Működési célú hitel, kötvénykibocsátás</t>
  </si>
  <si>
    <t>Hivatásos gondnokok</t>
  </si>
  <si>
    <t>Védőnői Szolgálat (Ifjúság eü.gondozás)</t>
  </si>
  <si>
    <t xml:space="preserve">    -           támog.ért.működésre átvett pénzeszk.</t>
  </si>
  <si>
    <t xml:space="preserve">    -           támog.ért.felhalm. átvett pénzeszk.</t>
  </si>
  <si>
    <t xml:space="preserve">    -          felhalm.átvett pénzeszk.</t>
  </si>
  <si>
    <t xml:space="preserve">    -           működésre átvett pénzeszk.</t>
  </si>
  <si>
    <t xml:space="preserve">    -          támog.ért.működési átvett pénzeszk.</t>
  </si>
  <si>
    <t xml:space="preserve">    - ebből hitelfelvétel működésre</t>
  </si>
  <si>
    <t xml:space="preserve">                hitelfelvétel EU-s támogatás megelőleg.</t>
  </si>
  <si>
    <t>Létszám (fő) (megbízási díj)</t>
  </si>
  <si>
    <t>Létszám (fő) Mt.részmunkaidős</t>
  </si>
  <si>
    <t xml:space="preserve">    -          Polgármesteri Hivatal</t>
  </si>
  <si>
    <t xml:space="preserve">    -          Művelődési Ház és Könyvtár</t>
  </si>
  <si>
    <t xml:space="preserve">   -           Városi Tornacsarnok</t>
  </si>
  <si>
    <t>Ügyeleti ellátás</t>
  </si>
  <si>
    <t>Létszám (fő) Megbízási díj</t>
  </si>
  <si>
    <t>Háziorvosi szolgálat</t>
  </si>
  <si>
    <t>Fogorvosi szolgálat</t>
  </si>
  <si>
    <t xml:space="preserve">Újszász Városi Önkormányzat több éves kihatással járó </t>
  </si>
  <si>
    <t>4. számú melléklet</t>
  </si>
  <si>
    <t>2014.</t>
  </si>
  <si>
    <t>döntései  évenkénti bontásban</t>
  </si>
  <si>
    <t>2015.</t>
  </si>
  <si>
    <t>Törlesztési esedékességek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</si>
  <si>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</si>
  <si>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</si>
  <si>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</si>
  <si>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</si>
  <si>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</si>
  <si>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</si>
  <si>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</si>
  <si>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</si>
  <si>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</si>
  <si>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</si>
  <si>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</si>
  <si>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</si>
  <si>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</si>
  <si>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</si>
  <si>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</si>
  <si>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Hosszúlejáratú fejlesztési hitelek</t>
  </si>
  <si>
    <t>BH59D201407000       67.938.059.-Ft (címzett tám.beruházás)</t>
  </si>
  <si>
    <t>BH59D137509000       47.320.894.-Ft (ÉAOP Gimnázium)</t>
  </si>
  <si>
    <t>BH59D137609000     105.640.000.-Ft (Helyi közutak)</t>
  </si>
  <si>
    <t>BH59D137710001       28.199.763.-Ft (ÉAOP Dózsa, Orczy)</t>
  </si>
  <si>
    <t>BH59D137710002         3.269.181.-Ft (LEADER Sportöltoző)</t>
  </si>
  <si>
    <t>Összesen: 252.367.897.-Ft</t>
  </si>
  <si>
    <t>OC59D1346211000   78.000.000.-Ft (EU-s megelőlegező)</t>
  </si>
  <si>
    <t>OK59D136311000     40.000.000.-Ft (Munkahelyteremtő)</t>
  </si>
  <si>
    <t>RK59D106911000   40.000.000.-Ft (Rulírozó hitel)</t>
  </si>
  <si>
    <t>164/Fe/2011. 130.000.000.-Ft Hosszúlej.működési hitel</t>
  </si>
  <si>
    <t xml:space="preserve">ellátottak térítési díja
</t>
  </si>
  <si>
    <t xml:space="preserve"> 5. számú melléklet</t>
  </si>
  <si>
    <t>6. számú melléklet</t>
  </si>
  <si>
    <t>2011.-ben törlesztés</t>
  </si>
  <si>
    <t>9380,0 eFt</t>
  </si>
  <si>
    <t xml:space="preserve">              rulírozó hitel visszafizetés</t>
  </si>
  <si>
    <t>Magyar Takarékszövetkezeti Bank Zártkörűen Működő Részvénytársaság</t>
  </si>
  <si>
    <t>1122 Budapest, Pethényi köz 10.</t>
  </si>
  <si>
    <r>
      <t>A hitel folyósítása:</t>
    </r>
    <r>
      <rPr>
        <sz val="10"/>
        <rFont val="Arial"/>
        <family val="2"/>
      </rPr>
      <t xml:space="preserve"> 2011. év </t>
    </r>
  </si>
  <si>
    <t>Munkahelyteremtő beruházást segítő hitel</t>
  </si>
  <si>
    <r>
      <t>A hitel keretösszege:</t>
    </r>
    <r>
      <rPr>
        <sz val="10"/>
        <rFont val="Arial"/>
        <family val="2"/>
      </rPr>
      <t xml:space="preserve"> 40.000.000.-Ft</t>
    </r>
  </si>
  <si>
    <t>Törlesztési esedékességek:</t>
  </si>
  <si>
    <t>Rulírozó hitel</t>
  </si>
  <si>
    <t>Hosszúljáratú működési hitel</t>
  </si>
  <si>
    <t>Újszász és Vidéke Körzeti Takarékszövetkezet</t>
  </si>
  <si>
    <r>
      <t>A hitel folyósítása</t>
    </r>
    <r>
      <rPr>
        <sz val="10"/>
        <rFont val="Arial"/>
        <family val="2"/>
      </rPr>
      <t>: 2011. év</t>
    </r>
  </si>
  <si>
    <t>2014.-ben</t>
  </si>
  <si>
    <t>2015.-ben</t>
  </si>
  <si>
    <t>2016.-ban</t>
  </si>
  <si>
    <t>2017.-ben</t>
  </si>
  <si>
    <t>2018.-ban</t>
  </si>
  <si>
    <t>2019.-ben</t>
  </si>
  <si>
    <t>2020.-ban</t>
  </si>
  <si>
    <t>2021.-ben</t>
  </si>
  <si>
    <t>2022.-ben</t>
  </si>
  <si>
    <t xml:space="preserve">                hitelfelvétel fejlesztésre hosszúlejáratú</t>
  </si>
  <si>
    <t xml:space="preserve">    -          Zagyvaparti Idősek Otthona támogatás</t>
  </si>
  <si>
    <t>Foglalkozás egészségügyi feladatok</t>
  </si>
  <si>
    <t>Önk.által nyújtott lakástámogatás</t>
  </si>
  <si>
    <t xml:space="preserve">    - ebből kölcsön visszatérülés</t>
  </si>
  <si>
    <t xml:space="preserve">    -          egyéb kiadás </t>
  </si>
  <si>
    <t>Munkáltató által nyújtott lakástámogatás</t>
  </si>
  <si>
    <t>Civil szervezetek támogatása</t>
  </si>
  <si>
    <t>2013.</t>
  </si>
  <si>
    <t>8.6 "Regionális operatív programok" hitelcél</t>
  </si>
  <si>
    <r>
      <t>A hitel folyósítása:</t>
    </r>
    <r>
      <rPr>
        <sz val="10"/>
        <rFont val="Arial"/>
        <family val="2"/>
      </rPr>
      <t xml:space="preserve"> 2010. év </t>
    </r>
  </si>
  <si>
    <r>
      <t>A hitel összege: 47.320.894</t>
    </r>
    <r>
      <rPr>
        <sz val="10"/>
        <rFont val="Arial"/>
        <family val="2"/>
      </rPr>
      <t>.-Ft (ÉAOP-4.1.1/2/2F-2f-2009-0004 "Modernizáció és tartalmi fejlesztés az egyenlő esélyekért Újszászon" Gimnázium felújítás önerő</t>
    </r>
  </si>
  <si>
    <t>2.780,0</t>
  </si>
  <si>
    <t>2018-ban</t>
  </si>
  <si>
    <t>2019-ben</t>
  </si>
  <si>
    <t>2020-ban</t>
  </si>
  <si>
    <t>2021-ben</t>
  </si>
  <si>
    <t>2022-ben</t>
  </si>
  <si>
    <t>2023-ban</t>
  </si>
  <si>
    <t>2024-ben</t>
  </si>
  <si>
    <t>2025-ben</t>
  </si>
  <si>
    <t>2026-ban</t>
  </si>
  <si>
    <t>2027-ben</t>
  </si>
  <si>
    <t>2028-ban</t>
  </si>
  <si>
    <t>2029-ben</t>
  </si>
  <si>
    <t>2030-ban</t>
  </si>
  <si>
    <t>2.1 "Közutak építése" hitelcél</t>
  </si>
  <si>
    <t>6.120,0</t>
  </si>
  <si>
    <t>1.960,0</t>
  </si>
  <si>
    <t>8.6 Regionális Operatív program hitelcél</t>
  </si>
  <si>
    <t>- ÉAOP-5.1.1/E-09-2009-0010 "Múltunk öröksége a jövőnk lehetősége" az újszászi Orczy kastély külső homlokzat felújítása" 5.310.984.-Ft</t>
  </si>
  <si>
    <t>9. Új Magyarország Vidékfejlesztési Program</t>
  </si>
  <si>
    <t>- LEADER pályázat 2076681907 számon nyilvántartott "A Sportpálya öltözőjének felújítása Újszászon" pályázat önereje</t>
  </si>
  <si>
    <t>5052 Újszász, Erkel Ferenc út 2/a.</t>
  </si>
  <si>
    <r>
      <t>Törlesztési esedékességek:</t>
    </r>
    <r>
      <rPr>
        <sz val="10"/>
        <rFont val="Arial"/>
        <family val="2"/>
      </rPr>
      <t xml:space="preserve"> 3 év türelmi idővel, először 2010-ben</t>
    </r>
  </si>
  <si>
    <r>
      <t>Törlesztési esedékességek:</t>
    </r>
    <r>
      <rPr>
        <sz val="10"/>
        <rFont val="Arial"/>
        <family val="2"/>
      </rPr>
      <t xml:space="preserve"> 3 év türelmi idővel, először 2013-ban</t>
    </r>
  </si>
  <si>
    <r>
      <t xml:space="preserve">A hitel összege: </t>
    </r>
    <r>
      <rPr>
        <sz val="10"/>
        <rFont val="Arial"/>
        <family val="2"/>
      </rPr>
      <t xml:space="preserve"> 105.640.000</t>
    </r>
    <r>
      <rPr>
        <sz val="10"/>
        <rFont val="Arial"/>
        <family val="2"/>
      </rPr>
      <t>.-Ft (Újszász Város úthálózata)</t>
    </r>
  </si>
  <si>
    <r>
      <t xml:space="preserve">A hitel összege: </t>
    </r>
    <r>
      <rPr>
        <sz val="10"/>
        <rFont val="Arial"/>
        <family val="2"/>
      </rPr>
      <t xml:space="preserve"> Összesen: 28.199.763.-Ft</t>
    </r>
  </si>
  <si>
    <r>
      <t xml:space="preserve">- </t>
    </r>
    <r>
      <rPr>
        <sz val="10"/>
        <rFont val="Arial"/>
        <family val="2"/>
      </rPr>
      <t>ÉAOP-3.1.2/A-09-2009-0026 "Az újszászi Dózsa György út fejlesztése a közszolgáltatásokhoz való hozzáférés javítása érdekében 22.888.779.-Ft</t>
    </r>
  </si>
  <si>
    <t>Munkaadót terhelő járulékok és szociális hozzájárulási adó</t>
  </si>
  <si>
    <t xml:space="preserve"> - Támogatásértékű működési kiadás</t>
  </si>
  <si>
    <t xml:space="preserve"> - Átadott pénzeszköz</t>
  </si>
  <si>
    <t>Felhalmozási célú hitel visszafizetés</t>
  </si>
  <si>
    <t xml:space="preserve">    - Dolgozóknak folyósított kölcsönök</t>
  </si>
  <si>
    <t xml:space="preserve">    - Lakásépítésre és lakásvásárlásra kölcsön nyújtása </t>
  </si>
  <si>
    <t xml:space="preserve">               likvid  hitel visszafizetés</t>
  </si>
  <si>
    <t>Közhatalmi bevételek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</si>
  <si>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</si>
  <si>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</si>
  <si>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</si>
  <si>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</si>
  <si>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</si>
  <si>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</si>
  <si>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</si>
  <si>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</si>
  <si>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</si>
  <si>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</si>
  <si>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</si>
  <si>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Közhatalmi bevételek (Polgármesteri Hivatal)</t>
  </si>
  <si>
    <t xml:space="preserve">   - ebből Eu-s támogatást megelőlegező hitel viszafiz</t>
  </si>
  <si>
    <t xml:space="preserve">               címzett beruházás hitel visszafiz</t>
  </si>
  <si>
    <r>
      <t>Törlesztési esedékességek</t>
    </r>
    <r>
      <rPr>
        <sz val="10"/>
        <rFont val="Arial"/>
        <family val="2"/>
      </rPr>
      <t>: 3 év türelmi idővel először 2013-ban</t>
    </r>
  </si>
  <si>
    <r>
      <t xml:space="preserve">A hitel összege: </t>
    </r>
    <r>
      <rPr>
        <sz val="10"/>
        <rFont val="Arial"/>
        <family val="2"/>
      </rPr>
      <t xml:space="preserve"> 3.269.181.-Ft</t>
    </r>
  </si>
  <si>
    <t>Újszász Városi Önkormányzat hitelállományának alakulása</t>
  </si>
  <si>
    <r>
      <t xml:space="preserve">A hitel összege: </t>
    </r>
    <r>
      <rPr>
        <sz val="10"/>
        <rFont val="Arial"/>
        <family val="2"/>
      </rPr>
      <t>67.938.059.-Ft (Címzett támogatással megvalósult Általános Iskola és Gimnázium beruházás önerő)</t>
    </r>
  </si>
  <si>
    <t>2345,0 eFt</t>
  </si>
  <si>
    <t>2010.-ben törlesztés</t>
  </si>
  <si>
    <t>9.379,0 eFt</t>
  </si>
  <si>
    <t>További törlesztések</t>
  </si>
  <si>
    <t xml:space="preserve">    - TÁMOP könyvtár pályázat</t>
  </si>
  <si>
    <t xml:space="preserve">    - EU-s pályázat iskolatej program</t>
  </si>
  <si>
    <t>Előző évi pénzmaradvány igénybevétele</t>
  </si>
  <si>
    <t>Előző évi vállalkozási eredmény igénybevétele</t>
  </si>
  <si>
    <t>2/a. számú melléklet folytatása</t>
  </si>
  <si>
    <t>Céltartalék</t>
  </si>
  <si>
    <t>2/b. számú melléklet</t>
  </si>
  <si>
    <t xml:space="preserve">Pénzügyi befektetések bevételei </t>
  </si>
  <si>
    <t>Felhalmozási célú visszatérítések</t>
  </si>
  <si>
    <t>Folyamatban lévő beruházások címzett és céltámogatása</t>
  </si>
  <si>
    <t>Új, induló beruházás címzett és céltámogatása</t>
  </si>
  <si>
    <t>Önk. sajátos műk.bev-ből felhalm. célú</t>
  </si>
  <si>
    <t xml:space="preserve">    - Magánszemélyek kommunális adója</t>
  </si>
  <si>
    <t>Önk. költségvetési tám-ból felhalm. célú</t>
  </si>
  <si>
    <t>Előző évi - várható felhalmozási célú - pénzmaradvány</t>
  </si>
  <si>
    <t xml:space="preserve">1. </t>
  </si>
  <si>
    <t>Önkormányzat felújítási kiadásai</t>
  </si>
  <si>
    <t>Önkormányzat beruházási kiadásai</t>
  </si>
  <si>
    <t xml:space="preserve">    -Vissza nem térítendő első lakáshoz jutó tám.</t>
  </si>
  <si>
    <t>Felhalmozási célú kölcsönök nyújtása</t>
  </si>
  <si>
    <t xml:space="preserve">    -Visszatérítendő első lakáshoz jutó tám.</t>
  </si>
  <si>
    <t xml:space="preserve">    -Munkáltatói kölcsön</t>
  </si>
  <si>
    <t>Felhalmozási célú általános tartalék</t>
  </si>
  <si>
    <t>Felhalmozási célú céltartalék</t>
  </si>
  <si>
    <t>Felhalmozási célú év végi tervezett maradvány</t>
  </si>
  <si>
    <t>Felhalmozási célú hitel kamata</t>
  </si>
  <si>
    <t xml:space="preserve">Kiadások összesen </t>
  </si>
  <si>
    <t>Felhalmozási célú hitel, kötvénykibocsátás</t>
  </si>
  <si>
    <t xml:space="preserve">KIADÁSOK  </t>
  </si>
  <si>
    <t xml:space="preserve">    - ebből személyi juttatás</t>
  </si>
  <si>
    <t>Felújítás</t>
  </si>
  <si>
    <t>Beruházás</t>
  </si>
  <si>
    <t>Egyéb felhalmozási kiadás</t>
  </si>
  <si>
    <t>Önálló intézmények támogatása</t>
  </si>
  <si>
    <t xml:space="preserve">    -          munkaadót terhelő járulékok</t>
  </si>
  <si>
    <t xml:space="preserve">    -          dologi kiadások</t>
  </si>
  <si>
    <t xml:space="preserve">    -          ellátottak pénzbeli juttatása</t>
  </si>
  <si>
    <t xml:space="preserve">    -          felújítás</t>
  </si>
  <si>
    <t xml:space="preserve">    -          beruházás</t>
  </si>
  <si>
    <t xml:space="preserve">    -          egyéb kiadás</t>
  </si>
  <si>
    <t>Létszám (fő)</t>
  </si>
  <si>
    <t xml:space="preserve">    - ebből saját bevétel</t>
  </si>
  <si>
    <t xml:space="preserve">    -          költségvetési, önkormányzati tám.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</si>
  <si>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</si>
  <si>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</si>
  <si>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</si>
  <si>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</si>
  <si>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</si>
  <si>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</si>
  <si>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</si>
  <si>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</si>
  <si>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</si>
  <si>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Támogatásértékű működési bevétel</t>
  </si>
  <si>
    <t xml:space="preserve">     - ebből OEP-től </t>
  </si>
  <si>
    <t>Támogatási kölcsönök visszatérülése</t>
  </si>
  <si>
    <t>Felhalmozási célú pénzeszköz átvétel államháztart.kívül</t>
  </si>
  <si>
    <t>Támogatásértékű felhalmozási bevétel</t>
  </si>
  <si>
    <t>Véglegesen átvett pénzeszközök államháztart.kívül</t>
  </si>
  <si>
    <t>Támogatásértékű bevétel</t>
  </si>
  <si>
    <t>VIII.</t>
  </si>
  <si>
    <t>Átvett pénzeszközök államháztart.kívülről</t>
  </si>
  <si>
    <t xml:space="preserve">    - Lakossági befizetés viziközmű</t>
  </si>
  <si>
    <t>Támogtásértékű felhalmozási bevétel</t>
  </si>
  <si>
    <t>Támogatásértékű felhalm.kiadás</t>
  </si>
  <si>
    <t>Felhalmozási célú pénzeszköz átadás</t>
  </si>
  <si>
    <t xml:space="preserve">    - ebből OEP-től átvett</t>
  </si>
  <si>
    <t>IX.</t>
  </si>
  <si>
    <t>Létszám (fő) Munkatörvénykönyves részmunkaidős</t>
  </si>
  <si>
    <t>Közcélú  foglalkoztatás-Közfoglalkoztatás</t>
  </si>
  <si>
    <t>Létszám (fő) Mt. (részfogl. átszám. telj.munkaidőre)</t>
  </si>
  <si>
    <t xml:space="preserve">         -          szoc.vizsga és továbbképzés</t>
  </si>
  <si>
    <t xml:space="preserve">    - otthonteremtési támogatás</t>
  </si>
  <si>
    <t xml:space="preserve">    - közfoglalkoztatás</t>
  </si>
  <si>
    <t xml:space="preserve">    - Újszászi Nevelési Központ</t>
  </si>
  <si>
    <t>Újszászi Nevelési Központ</t>
  </si>
  <si>
    <t xml:space="preserve">    - Gimnázium</t>
  </si>
  <si>
    <t xml:space="preserve">    - Közhasznú támogatás</t>
  </si>
  <si>
    <t xml:space="preserve">            - polgármesteri keret</t>
  </si>
  <si>
    <t>Bírságok, pótlékok és egyéb sajátos bevételek</t>
  </si>
  <si>
    <t>Pénzügyi befektetés kiadása</t>
  </si>
  <si>
    <t>1/a. számú melléklet</t>
  </si>
  <si>
    <t>1. számú melléklet</t>
  </si>
  <si>
    <t>Központosított célelőirányzatból várható felhalmozási célú támogatás</t>
  </si>
  <si>
    <t>II:</t>
  </si>
  <si>
    <t>Önhibáján kívül hátrányos helyzetben lévő önkorm.támogatása</t>
  </si>
  <si>
    <t>Függő bevételek</t>
  </si>
  <si>
    <t>Működési célú hitel visszafizetés</t>
  </si>
  <si>
    <t>Függő kiadás</t>
  </si>
  <si>
    <t>ezer Ft</t>
  </si>
  <si>
    <t>Függő bevétel</t>
  </si>
  <si>
    <t>Függő kiadások</t>
  </si>
  <si>
    <t>KÖLTSÉGVETÉSI BEVÉTELEK</t>
  </si>
  <si>
    <t>Egyéb működési célú kiadások</t>
  </si>
  <si>
    <t>KÖLTSÉGVETÉSI KIADÁSOK</t>
  </si>
  <si>
    <t>Egyéb működési kiadás</t>
  </si>
  <si>
    <t>Támogatásértékű műk.kiadás és átadott pénzeszköz</t>
  </si>
  <si>
    <t>Működési hitel törlesztés</t>
  </si>
  <si>
    <t>Intéményi működési bevételből felhalmozási célú</t>
  </si>
  <si>
    <t xml:space="preserve">    - Lakossági közműfejlesztés hozzájár.visszafiz.</t>
  </si>
  <si>
    <t>3/a.számú melléklet</t>
  </si>
  <si>
    <t>X.</t>
  </si>
  <si>
    <t xml:space="preserve">    - Egyszeri gyermekvédelmi kedvezmény</t>
  </si>
  <si>
    <t xml:space="preserve">    - Lakossági viziközmű befizetések</t>
  </si>
  <si>
    <t xml:space="preserve">    - Könyvtári és közművelődési érdekeltségnövelő támogatás</t>
  </si>
  <si>
    <t xml:space="preserve">    - Lakossági közműfejlesztési támogatás kifizetés</t>
  </si>
  <si>
    <t xml:space="preserve">    - Iparűzési adó</t>
  </si>
  <si>
    <t xml:space="preserve">    - SZJA helyben maradó része</t>
  </si>
  <si>
    <t xml:space="preserve">    - SZJA jövedelemkülönbség mérséklésére</t>
  </si>
  <si>
    <t xml:space="preserve">    - SZJA normatív módon</t>
  </si>
  <si>
    <t xml:space="preserve">    - Gépjárműadó </t>
  </si>
  <si>
    <t xml:space="preserve">    - Pótlék</t>
  </si>
  <si>
    <t xml:space="preserve">    - Lakbér</t>
  </si>
  <si>
    <t xml:space="preserve">    - Lakosságszámhoz kötötten</t>
  </si>
  <si>
    <t xml:space="preserve">    - Kieg.tám.egyes közoktatási feladatokhoz</t>
  </si>
  <si>
    <t xml:space="preserve">    - Egyes szociális feladatok kieg.tám.</t>
  </si>
  <si>
    <t xml:space="preserve">         - ebből közfoglalkoztatás</t>
  </si>
  <si>
    <t>1. számú melléket folytatása</t>
  </si>
  <si>
    <t>1. számú melléklet folytatása</t>
  </si>
  <si>
    <r>
      <t xml:space="preserve">   - </t>
    </r>
    <r>
      <rPr>
        <sz val="8"/>
        <rFont val="Arial CE"/>
        <family val="0"/>
      </rPr>
      <t>Lakossági közműfejlesztési hozzájárulás</t>
    </r>
  </si>
  <si>
    <t>3/a. számú melléklet folytatása</t>
  </si>
  <si>
    <t xml:space="preserve">    - Bírság</t>
  </si>
  <si>
    <t xml:space="preserve">    - Pedagógusok anyagi ösztönzését szolgáló támogatás</t>
  </si>
  <si>
    <t xml:space="preserve">    - Háztartásoknak nyújtott felhalm.kölcsön visszatér.</t>
  </si>
  <si>
    <t xml:space="preserve">                  Közfoglalkoztatás</t>
  </si>
  <si>
    <t xml:space="preserve">    - Pénzbeli juttatás</t>
  </si>
  <si>
    <t xml:space="preserve">    - Építményadó</t>
  </si>
  <si>
    <t xml:space="preserve">            - képviselői tiszteletdíj felajánlás</t>
  </si>
  <si>
    <t xml:space="preserve">    - Koncessziós díj</t>
  </si>
  <si>
    <t>3.4</t>
  </si>
  <si>
    <t xml:space="preserve">    - Helyi közösségi közlekedés támogatás</t>
  </si>
  <si>
    <t>Pénzforgalom nélküli bevétel</t>
  </si>
  <si>
    <t>Tárgyi eszköz fordított Áfa befizetés</t>
  </si>
  <si>
    <t>2011.</t>
  </si>
  <si>
    <t>Sor- sz.</t>
  </si>
  <si>
    <t>A támogatás kedvezményezettje (csoportonként)</t>
  </si>
  <si>
    <t>Adóelengedés</t>
  </si>
  <si>
    <t>Adókedvezmény</t>
  </si>
  <si>
    <t>Egyéb</t>
  </si>
  <si>
    <t>Összesen</t>
  </si>
  <si>
    <t>jogcíme (jellege)</t>
  </si>
  <si>
    <t>mértéke %</t>
  </si>
  <si>
    <t>összege eFt</t>
  </si>
  <si>
    <t>összege  eFt</t>
  </si>
  <si>
    <t>eFt</t>
  </si>
  <si>
    <t xml:space="preserve">1.
</t>
  </si>
  <si>
    <t xml:space="preserve">Kommunális 
adó
</t>
  </si>
  <si>
    <t>--------------</t>
  </si>
  <si>
    <t>Iparűzési adó</t>
  </si>
  <si>
    <t>Lakosság részére lakásép.,felúj.-hoz</t>
  </si>
  <si>
    <t>Gépjárműadó</t>
  </si>
  <si>
    <t>Helyiségek,eszközök hasznosítása</t>
  </si>
  <si>
    <t>Kölcsönök elengedése</t>
  </si>
  <si>
    <t>Összesen:</t>
  </si>
  <si>
    <t>Hosszúlejáratú fejlesztési hitel, a "Sikeres Magyarországért" Önkormányzati
 Infrastrukturális Fejlesztési Hitelprogram keretében</t>
  </si>
  <si>
    <t>A hitelt folyósító pénzügyi vállalkozás:</t>
  </si>
  <si>
    <t xml:space="preserve">      Magyar Takarékszövetkezeti Bank Zártkörűen Működő Részvénytársaság</t>
  </si>
  <si>
    <t xml:space="preserve">      1122 Budapest, Pethényi köz 10.</t>
  </si>
  <si>
    <r>
      <t>A hitel folyósítása:</t>
    </r>
    <r>
      <rPr>
        <sz val="10"/>
        <rFont val="Arial"/>
        <family val="2"/>
      </rPr>
      <t xml:space="preserve"> 2007. február hó</t>
    </r>
  </si>
  <si>
    <t xml:space="preserve">    - JÁSZKUN VOLÁN</t>
  </si>
  <si>
    <t xml:space="preserve">    - Részesedés vásárlás</t>
  </si>
  <si>
    <t>9.672,5eFt</t>
  </si>
  <si>
    <t>2012-ben</t>
  </si>
  <si>
    <t>9.699,0eFt</t>
  </si>
  <si>
    <t>2013-ban</t>
  </si>
  <si>
    <t>2014-ben</t>
  </si>
  <si>
    <t>2015-ben</t>
  </si>
  <si>
    <t>2016-ban</t>
  </si>
  <si>
    <t>2017-ben</t>
  </si>
  <si>
    <t>239,5eFt</t>
  </si>
  <si>
    <t>Zagyvaparti Idősek Otthona</t>
  </si>
  <si>
    <t>Egyéb központi támogatás</t>
  </si>
  <si>
    <t xml:space="preserve">    - Jászkun Volán</t>
  </si>
  <si>
    <t xml:space="preserve">    - Testvérvárosi kapcsolatok</t>
  </si>
  <si>
    <t xml:space="preserve">    - rövidtávú közfoglalkoztatás</t>
  </si>
  <si>
    <t xml:space="preserve">    - hosszútávú közfoglalkoztatás</t>
  </si>
  <si>
    <t xml:space="preserve">    - Közfoglalkoztatás Joó János</t>
  </si>
  <si>
    <t xml:space="preserve">    - Népszámlálás</t>
  </si>
  <si>
    <t xml:space="preserve">    - Parlagfűmentesítési támogatás</t>
  </si>
  <si>
    <t xml:space="preserve">    - Szajol intézményfejlesztési hozzájárulás</t>
  </si>
  <si>
    <t xml:space="preserve">    - TIOP Digitális tábla pályázat</t>
  </si>
  <si>
    <t xml:space="preserve">    - TIOP Laptop pályázat</t>
  </si>
  <si>
    <t xml:space="preserve">    - Parlagfűmentesítés</t>
  </si>
  <si>
    <t xml:space="preserve">    - Szolnoki Kistérség Többcélú Társulása</t>
  </si>
  <si>
    <t xml:space="preserve">    - Testvérvárosi kapcsolatok pályázat továbbutalás</t>
  </si>
  <si>
    <t xml:space="preserve">   - ebből rövid lej.forgóeszköz finanszírozó hitel visszafizetés</t>
  </si>
  <si>
    <t>2009. december hónapban törlesztés</t>
  </si>
  <si>
    <t xml:space="preserve">    - ÁROP PH szervzet fejlesztés EU-s pályázat</t>
  </si>
  <si>
    <t>Újszász Városi Önkormányzat és az önkormányzat által ellátott szakfeladatok</t>
  </si>
  <si>
    <t>Finanszírozási műveletek működési célú</t>
  </si>
  <si>
    <t>Finanszírozási műveletek felhalmozási célú</t>
  </si>
  <si>
    <t xml:space="preserve">    - Polgármesteri Hivatal</t>
  </si>
  <si>
    <t xml:space="preserve">    - Művelődési Ház és Könyvtár</t>
  </si>
  <si>
    <t xml:space="preserve">    - Városi Tornacsarnok</t>
  </si>
  <si>
    <t>Véglegesen átvett pénzeszközök működésre</t>
  </si>
  <si>
    <t>Véglegesen átvett pénzeszközök felhalmozásra</t>
  </si>
  <si>
    <t>XI.</t>
  </si>
  <si>
    <t xml:space="preserve">MŰKÖDÉSI BEVÉTELEK </t>
  </si>
  <si>
    <t>FELHALMOZÁSI BEVÉTELEK</t>
  </si>
  <si>
    <t>FINANSZÍROZÁSI MŰVELETEK</t>
  </si>
  <si>
    <t>BEVÉTELEK MINDÖSSZESEN</t>
  </si>
  <si>
    <t>Személyi juttatás</t>
  </si>
  <si>
    <t xml:space="preserve">    = ebből közfoglalkoztatás</t>
  </si>
  <si>
    <t>Munkaadót terhelő jár. és szociális hozzájár.adó</t>
  </si>
  <si>
    <t>Dologi kiadások</t>
  </si>
  <si>
    <t>Egyéb működési célú kiadás</t>
  </si>
  <si>
    <t>MŰKÖDÉSI KIADÁSOK</t>
  </si>
  <si>
    <t>FELHALMOZÁSI KIADÁSOK</t>
  </si>
  <si>
    <t>KÖLCSÖNÖK NYÚJTÁSA</t>
  </si>
  <si>
    <t>ÁLTALÁNOS TARTALÉK</t>
  </si>
  <si>
    <t>CÉLTARTALÉK</t>
  </si>
  <si>
    <t>FÜGGŐ KIADÁS</t>
  </si>
  <si>
    <t>KIADÁSOK MINDÖSSZESEN</t>
  </si>
  <si>
    <t>Újszász Városi Önkormányzat önállóan működő és gazdálkodó és önállóan működő intézményeinek</t>
  </si>
  <si>
    <t>3/b. számú melléklet folytatása</t>
  </si>
  <si>
    <t xml:space="preserve">    = ebből képviselői tiszteletdíj</t>
  </si>
  <si>
    <t xml:space="preserve">    = ebből képviselői tiszteletdíj miatt</t>
  </si>
  <si>
    <t xml:space="preserve">    = ebből képviselő-testület működésével kacsolatos</t>
  </si>
  <si>
    <t xml:space="preserve">    = ebből szociális, rászorultsági ellátás </t>
  </si>
  <si>
    <t>Felügyeleti szervtől kapott támogatás</t>
  </si>
  <si>
    <t xml:space="preserve"> - ebből   normatív állami támogatás</t>
  </si>
  <si>
    <t xml:space="preserve">               önkormányzati támogatás</t>
  </si>
  <si>
    <t>VII</t>
  </si>
  <si>
    <t>ÖNÁLLÓAN MŰKÖDŐ ÉS GAZDÁLKODÓ INTÉZMÉNY</t>
  </si>
  <si>
    <t xml:space="preserve">               SZJA térségi feladatatot ellátó intézmény miatt</t>
  </si>
  <si>
    <t xml:space="preserve">               SZJA térségi feladatot ellátó intézmény miatt</t>
  </si>
  <si>
    <t>ÖNÁLLÓAN MŰKÖDŐ INTÉZMÉNY</t>
  </si>
  <si>
    <t>Városi Művelődési Ház és Könyvtár</t>
  </si>
  <si>
    <t xml:space="preserve">3/b. számú melléklet folytatása </t>
  </si>
  <si>
    <t>Városi Tornacsarnok</t>
  </si>
  <si>
    <t xml:space="preserve">    - ÉAOP-4.1.1/2F Gimnázium EU-s pályázat</t>
  </si>
  <si>
    <t xml:space="preserve">    - ÉAOP-5.1.1 Orczy Kastély homlokzat felúj. EU-s pályázat</t>
  </si>
  <si>
    <t xml:space="preserve">    - TIOP Könyvtár infrastruktúra fejl. EU-s pályázat</t>
  </si>
  <si>
    <t xml:space="preserve">    - LEADER Sportpálya öltöző felúj. EU-s pályázat</t>
  </si>
  <si>
    <t xml:space="preserve">    - NDP Bakó úti játszótér EU-s pályázat</t>
  </si>
  <si>
    <t xml:space="preserve">    - ÉAOP-3.1.2/A Dózsa György út EU-s pályázat</t>
  </si>
  <si>
    <t xml:space="preserve">    - Esélyegyenlőséget, felzárkóztatást segítő támogatás</t>
  </si>
  <si>
    <t xml:space="preserve">    - Közoktatási informatikai fejlesztési feladatok</t>
  </si>
  <si>
    <t xml:space="preserve">    - EU önerő alap támogatás (Batthyányi út)</t>
  </si>
  <si>
    <t xml:space="preserve">    - LEADER -Hagyományőrző rendezvény</t>
  </si>
  <si>
    <t xml:space="preserve">    - LEADER -Műv.találkozó (Szoc.O.50.évforduló)</t>
  </si>
  <si>
    <t xml:space="preserve">    - TÁMOP-3.1.4 EU-s pályázat</t>
  </si>
  <si>
    <t xml:space="preserve">    - Előző évi normatív támogatás visszatérülés</t>
  </si>
  <si>
    <t xml:space="preserve">    - TÁMOP Könyvtár pályázat</t>
  </si>
  <si>
    <t xml:space="preserve">    - Szolnoki kistérség Pedagógiai Szakszolgálat</t>
  </si>
  <si>
    <t xml:space="preserve">    - Likvid (folyószámla) hitel</t>
  </si>
  <si>
    <t xml:space="preserve">    - Éven belüli forgóeszköz.finaszírozó hitel</t>
  </si>
  <si>
    <t xml:space="preserve">    - Szociális ellátások</t>
  </si>
  <si>
    <t xml:space="preserve">                     rendszeres pénzbeni ellátás Helyi önkormányzat</t>
  </si>
  <si>
    <t xml:space="preserve">                     eseti pénzbeni ellátás Polgármesteri Hivatal</t>
  </si>
  <si>
    <t xml:space="preserve">                     eseti pénzbeni ellátás Helyi önkormányzat</t>
  </si>
  <si>
    <t>10. számú melléklet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</si>
  <si>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</si>
  <si>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</si>
  <si>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</si>
  <si>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</si>
  <si>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</si>
  <si>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</si>
  <si>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</si>
  <si>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</si>
  <si>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</si>
  <si>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</si>
  <si>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</si>
  <si>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</si>
  <si>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BEVÉTELEK  </t>
  </si>
  <si>
    <t xml:space="preserve">Támogatás </t>
  </si>
  <si>
    <t>Átvett pénzeszközök</t>
  </si>
  <si>
    <t xml:space="preserve">Kölcsön visszatérítés </t>
  </si>
  <si>
    <t>Felhalm.bevétel</t>
  </si>
  <si>
    <t>Terv.pénzmaradvány</t>
  </si>
  <si>
    <t>Bevételek összesen (1-7)</t>
  </si>
  <si>
    <t>Fejlesztési kiadások</t>
  </si>
  <si>
    <t xml:space="preserve">Tartalék </t>
  </si>
  <si>
    <t>Kiadások összesen (9-12)</t>
  </si>
  <si>
    <t>7. számú melléklet</t>
  </si>
  <si>
    <t>Finanszírozási kiadások</t>
  </si>
  <si>
    <t>Hiány</t>
  </si>
  <si>
    <t>Költsgégvet.egyenleg (8-13)</t>
  </si>
  <si>
    <t>Feladat/cél</t>
  </si>
  <si>
    <t>Az átcsoportosítás jogát gyakorolja</t>
  </si>
  <si>
    <t>8. számú melléklet</t>
  </si>
  <si>
    <t>Képviselő-testület</t>
  </si>
  <si>
    <t xml:space="preserve"> Általános tartalék</t>
  </si>
  <si>
    <t>Bevétel</t>
  </si>
  <si>
    <t>Kiadás</t>
  </si>
  <si>
    <t>Támogatás összesen</t>
  </si>
  <si>
    <t>Ebből terv évi támogatás</t>
  </si>
  <si>
    <t>Terv évet megelőző kiadás</t>
  </si>
  <si>
    <t>Terv évben</t>
  </si>
  <si>
    <t>További években</t>
  </si>
  <si>
    <t>ÖSSZESEN:</t>
  </si>
  <si>
    <t>9. számú melléklet</t>
  </si>
  <si>
    <t>Feladat megnevezése</t>
  </si>
  <si>
    <t>Összes kiadás</t>
  </si>
  <si>
    <t>Terv évi előirányzat</t>
  </si>
  <si>
    <t>Felújítási kiadások 
összesen:</t>
  </si>
  <si>
    <t>2014. évi számított előirányzat</t>
  </si>
  <si>
    <t>I. Beruházások</t>
  </si>
  <si>
    <t>Koncessziós díjból megval.beruházás</t>
  </si>
  <si>
    <t>II. Nem beruházási kiadások</t>
  </si>
  <si>
    <t>Vissza nem térítendő első lakáshoz jutó támogatás</t>
  </si>
  <si>
    <t>Visszatérítendő első lakáshoz
jutó támogatás</t>
  </si>
  <si>
    <t>Munkáltatói kölcsön</t>
  </si>
  <si>
    <t>III. Hiteltörlesztések</t>
  </si>
  <si>
    <t>Fejlesztési kiadások 
összesen</t>
  </si>
  <si>
    <t>Sor­szám</t>
  </si>
  <si>
    <t xml:space="preserve">tárgyév         </t>
  </si>
  <si>
    <t>Saját bevétel és adósságot keletkeztető ügyletből eredő fizetési kötelezettség a tárgyévet követő években</t>
  </si>
  <si>
    <t>2014.év</t>
  </si>
  <si>
    <t>2015.év</t>
  </si>
  <si>
    <t>2016.év</t>
  </si>
  <si>
    <t>2017.év</t>
  </si>
  <si>
    <t>2018.év</t>
  </si>
  <si>
    <t>2019.év</t>
  </si>
  <si>
    <t>2020.év</t>
  </si>
  <si>
    <t>2021.év</t>
  </si>
  <si>
    <t>2022.év</t>
  </si>
  <si>
    <t>2023.év</t>
  </si>
  <si>
    <t>2024.év</t>
  </si>
  <si>
    <t>2025.év</t>
  </si>
  <si>
    <t>2026.év</t>
  </si>
  <si>
    <t>2027.év</t>
  </si>
  <si>
    <t>2028.év</t>
  </si>
  <si>
    <t>2029.év</t>
  </si>
  <si>
    <t>2030.év</t>
  </si>
  <si>
    <t>11=3+..+21</t>
  </si>
  <si>
    <t>Osztalékok, koncessziós díjak</t>
  </si>
  <si>
    <t>Díjak, pótlékok, bírságok</t>
  </si>
  <si>
    <t>Tárgyi eszk., imm javak, vagyoni ért jog ért. Vagyonhaszn.ból származó bevétel</t>
  </si>
  <si>
    <t>Részvények, részesedések értékesítése</t>
  </si>
  <si>
    <t>Vállalat ért., priv. Szárm. bevételek</t>
  </si>
  <si>
    <t>Kezességváll.-al kapcsolatos megtérülés</t>
  </si>
  <si>
    <t>Felvett, átvállalt hitel és annak töketartozása</t>
  </si>
  <si>
    <t>Felvett, átvállalt kölcsön és annak töketartozása</t>
  </si>
  <si>
    <t>Hitelviszonyt megtestesítő értékpapír</t>
  </si>
  <si>
    <t xml:space="preserve">        =ebből: rendszeres pénzbeni ellátás Polgármesteri Hivatal</t>
  </si>
  <si>
    <t>Folyószámla hitel visszafizetéd</t>
  </si>
  <si>
    <t>2013.-ban</t>
  </si>
  <si>
    <t>Újszász Város Polgármesteri Hivatala</t>
  </si>
  <si>
    <t xml:space="preserve">               kerset-kiegészítés</t>
  </si>
  <si>
    <t>11. számú melléklet</t>
  </si>
  <si>
    <t>12.számú melléklet</t>
  </si>
  <si>
    <t>Adósságot keletkeztető ügylet megnevezése:</t>
  </si>
  <si>
    <t xml:space="preserve">Újszász Városi Önkormányzat 2013. évi költségvetési bevételei és kiadásai előirányzat-csoportok, kiemelt előirányzatok szerinti bontásban
</t>
  </si>
  <si>
    <t>2011. évi teljesítés</t>
  </si>
  <si>
    <t>2012. évi várható teljesítés</t>
  </si>
  <si>
    <t>2013. évi eredeti előirányzat</t>
  </si>
  <si>
    <t>2013. év/2012. év (%)</t>
  </si>
  <si>
    <t xml:space="preserve">    - Polgármesteri Hivatal (és intézményei 2011.-ben)</t>
  </si>
  <si>
    <t xml:space="preserve">    - Városi Sportcsarnok(2012.02.29.-ig)</t>
  </si>
  <si>
    <t xml:space="preserve">    - Felújításhoz kapcsolódó Áfa visszatérülés</t>
  </si>
  <si>
    <t xml:space="preserve">    - Nemzeti Erőforrás Minisztérium Nővérhívó</t>
  </si>
  <si>
    <t xml:space="preserve">    - Munkabérhitel</t>
  </si>
  <si>
    <t xml:space="preserve">    - Polgármesteri Hivatal (és intézményei 2011 évben)</t>
  </si>
  <si>
    <t xml:space="preserve">    - Városi Sportcsarnok (2012.02.29-ig)</t>
  </si>
  <si>
    <t xml:space="preserve">    - Polgármesteri Hivatal ( és intézményei 2011 évben)</t>
  </si>
  <si>
    <t xml:space="preserve">      = ebből PH és intézményei ( 2011 évben)</t>
  </si>
  <si>
    <t>Átadott pénzeszköz felhalmozási kiadások</t>
  </si>
  <si>
    <t xml:space="preserve">    - Polgármesteri Hivatal (Otthonteremtési támogatás)</t>
  </si>
  <si>
    <t>2012.évi várható teljesítés</t>
  </si>
  <si>
    <t>Ellátottak pénzbeli juttatása (iskolatej támogatás)</t>
  </si>
  <si>
    <t xml:space="preserve">    - Rózsa Imre Középiskola és Kollégium</t>
  </si>
  <si>
    <t>2013. évi költségvetési bevételei és kiadásai</t>
  </si>
  <si>
    <t>KÖLTSÉGVETÉSI BEVÉTELEK ÖSSZESEN</t>
  </si>
  <si>
    <t>KÖLTSÉGVETÉSI KIADÁSOK ÖSSZESEN</t>
  </si>
  <si>
    <t>Hitel műveletek összesen</t>
  </si>
  <si>
    <t xml:space="preserve">               szociális kifizetésre átvett pénzeszköz</t>
  </si>
  <si>
    <t>Hitelműveletek</t>
  </si>
  <si>
    <t>Engedélyezett létszám</t>
  </si>
  <si>
    <t>Tényleges létszám</t>
  </si>
  <si>
    <t>Engedélyezett létszám (munkatörvénykönyves)</t>
  </si>
  <si>
    <t>Tényleges létszám (munkatörvénykönyves)</t>
  </si>
  <si>
    <t>2013./2012.év (%)</t>
  </si>
  <si>
    <t>Rózsa Imre Középiskola és Kollégium</t>
  </si>
  <si>
    <t xml:space="preserve">               kereset-kiegészítés</t>
  </si>
  <si>
    <t xml:space="preserve">               létszámcsökkentési pályázat</t>
  </si>
  <si>
    <t>Hitel műveletek</t>
  </si>
  <si>
    <t>FÜGGŐ BEVÉTELEK</t>
  </si>
  <si>
    <t>10.1</t>
  </si>
  <si>
    <t>10.2</t>
  </si>
  <si>
    <t>11.1</t>
  </si>
  <si>
    <t>11.2</t>
  </si>
  <si>
    <t>11.3</t>
  </si>
  <si>
    <t>11.4</t>
  </si>
  <si>
    <t xml:space="preserve"> - ebből   állami támogatás</t>
  </si>
  <si>
    <t>11.5</t>
  </si>
  <si>
    <t xml:space="preserve">               esélyegyenlőséget felzárkóztatást segítő támogatások</t>
  </si>
  <si>
    <t xml:space="preserve">               érdekeltségnövelő támogatás</t>
  </si>
  <si>
    <t>Újszász Városi Óvoda és Bölcsőde</t>
  </si>
  <si>
    <t xml:space="preserve"> Újszász Városi Önkormányzat szakfeladaton ellátandó feladatainak 2013. évi költségvetési bevételei és kiadásai</t>
  </si>
  <si>
    <t>2011.évi teljesítés</t>
  </si>
  <si>
    <t>2013.év/2012.év (%)</t>
  </si>
  <si>
    <t xml:space="preserve">                hosszúlej.működési hitel</t>
  </si>
  <si>
    <t xml:space="preserve">    - ebből felhalm.célú hitel visszafiz.</t>
  </si>
  <si>
    <t xml:space="preserve">    -          röv.lej.működési hitel visszafiz.</t>
  </si>
  <si>
    <t xml:space="preserve">    -          likvid (folyószámla) hitel visszafiz.</t>
  </si>
  <si>
    <t xml:space="preserve">    -          EU támogatást megelőlegező hitel</t>
  </si>
  <si>
    <t>Statisztikai tevékenység</t>
  </si>
  <si>
    <t>Egyéb lakáshoz jutást segítő támogatás</t>
  </si>
  <si>
    <t>Vállalkozási tevékenység</t>
  </si>
  <si>
    <t xml:space="preserve">    - ebből hitel felvétel</t>
  </si>
  <si>
    <t>23.</t>
  </si>
  <si>
    <t>24.</t>
  </si>
  <si>
    <t>25.</t>
  </si>
  <si>
    <t>26.</t>
  </si>
  <si>
    <t>Sport tevékenység (2012.02.29-től)</t>
  </si>
  <si>
    <t>Sportpálya üzemeltetés</t>
  </si>
  <si>
    <t xml:space="preserve">                      (részmunkaidős fogl.MTV)</t>
  </si>
  <si>
    <t>27.</t>
  </si>
  <si>
    <t>ÉAOP Gimnázium pályázat</t>
  </si>
  <si>
    <t xml:space="preserve">    - ebből támog.ért.felúj.bevétel</t>
  </si>
  <si>
    <t>28.</t>
  </si>
  <si>
    <t>ÉAOP Orczy-kastély pályázat</t>
  </si>
  <si>
    <t>29.</t>
  </si>
  <si>
    <t>ÉAOP Dózsa György út pályázat</t>
  </si>
  <si>
    <t>30.</t>
  </si>
  <si>
    <t>LEADER Sportöltöző pályázat</t>
  </si>
  <si>
    <t>31.</t>
  </si>
  <si>
    <t>NDP pályázat Bakó úti játszótér</t>
  </si>
  <si>
    <t xml:space="preserve">    - ebből támog.ért.beruh.bevétel</t>
  </si>
  <si>
    <t>32.</t>
  </si>
  <si>
    <t>TÁMOP Könyvtár pályázat</t>
  </si>
  <si>
    <t>33.</t>
  </si>
  <si>
    <t>TIOP Digitális tábla pályázat</t>
  </si>
  <si>
    <t>34.</t>
  </si>
  <si>
    <t>ÉAOP Erkel Ferenc út pályázat</t>
  </si>
  <si>
    <t>35.</t>
  </si>
  <si>
    <t>Iskolatej program</t>
  </si>
  <si>
    <t>TIOP-ZOUNOK I. Könyvtár pályázat</t>
  </si>
  <si>
    <t>36.</t>
  </si>
  <si>
    <t>TIOP Pályázat Zagyvaparti Idősek Otthona</t>
  </si>
  <si>
    <t>37.</t>
  </si>
  <si>
    <t xml:space="preserve">                      Megbízási díj</t>
  </si>
  <si>
    <t>Lakóingatlan bérbeadása, üzemeltetése</t>
  </si>
  <si>
    <t>38.</t>
  </si>
  <si>
    <t>39.</t>
  </si>
  <si>
    <t>Nem lakóingatlan bérbeadása, üzemeltetése</t>
  </si>
  <si>
    <t>40.</t>
  </si>
  <si>
    <t xml:space="preserve">    - ebből támog.ért.műk.bevétel</t>
  </si>
  <si>
    <t>41.</t>
  </si>
  <si>
    <t>Önkormányzatok elszámolásai</t>
  </si>
  <si>
    <t xml:space="preserve">    -          rulírozó hitel visszafiz.</t>
  </si>
  <si>
    <t xml:space="preserve">    -          kamat kiadás</t>
  </si>
  <si>
    <t>Önk. elszámolásai költségv.szerveivel</t>
  </si>
  <si>
    <t>Kölcsönön nyújtása</t>
  </si>
  <si>
    <t xml:space="preserve">    - ebből Rózsa Imre Középiskola támogatás</t>
  </si>
  <si>
    <t xml:space="preserve">    -          dologi kiadás</t>
  </si>
  <si>
    <t xml:space="preserve">    - 2011.december hónap után járó bérkompenzáció</t>
  </si>
  <si>
    <t xml:space="preserve">    - Egyes sajátos közoktatás feladatok támogatása</t>
  </si>
  <si>
    <t xml:space="preserve">    - Létszámcsökkentési pályázat</t>
  </si>
  <si>
    <t xml:space="preserve">    - Lakossági közműfejlesztési támogatás</t>
  </si>
  <si>
    <t xml:space="preserve">    - Területalapú támogatás</t>
  </si>
  <si>
    <t xml:space="preserve">    - Kecskés László hagyatéka</t>
  </si>
  <si>
    <t xml:space="preserve">    - Non-profit szervezetnek folyósított kölcsön visszatérülés</t>
  </si>
  <si>
    <t xml:space="preserve">      = ebből PH és intézmenyei (2011 évben)</t>
  </si>
  <si>
    <t xml:space="preserve">    - Non-profit szervezetnek folyósított kölcsön</t>
  </si>
  <si>
    <t>MŰKÖDÉSI BEVÉTELEK</t>
  </si>
  <si>
    <t>Véglegesen átvett pénzeszköz felhalmozásra</t>
  </si>
  <si>
    <t>KÖLCSÖNÖK VISSZATÉRÜLÉSE</t>
  </si>
  <si>
    <t>PÉNZFORGALOM NÉLKÜLI BEVÉTELEK</t>
  </si>
  <si>
    <t>FINANSZÍROZÁSI CÉLÚ MŰVELETEK</t>
  </si>
  <si>
    <t xml:space="preserve">FELHALMOZÁSI KIADÁSOK </t>
  </si>
  <si>
    <t>KÖLCSÖNÖK KIADÁSOK</t>
  </si>
  <si>
    <t>FINANSZÍROZÁSI MŰVELETEK KIADÁSA</t>
  </si>
  <si>
    <t xml:space="preserve">    - Feladatmutatóhoz kötötten (Feladatalapú támog.2013-ban)</t>
  </si>
  <si>
    <t>Önkormányzati fejezeti tartalék</t>
  </si>
  <si>
    <t xml:space="preserve">    - Újszász Városi Óvoda és Bölcsőde</t>
  </si>
  <si>
    <t xml:space="preserve">Újszász Városi Önkormányzat 2013. évi mérlege
</t>
  </si>
  <si>
    <t>1/b. számú melléklet</t>
  </si>
  <si>
    <r>
      <t xml:space="preserve">Újszász Városi Önkormányzat 2013. évi költségvetési bevételei és kiadásai előirányzat-csoportok, kiemelt előirányzatok és </t>
    </r>
    <r>
      <rPr>
        <b/>
        <i/>
        <u val="single"/>
        <sz val="10"/>
        <rFont val="Arial"/>
        <family val="2"/>
      </rPr>
      <t>kötelező feladatok, önként vállalt feladatok</t>
    </r>
    <r>
      <rPr>
        <b/>
        <sz val="10"/>
        <rFont val="Arial"/>
        <family val="2"/>
      </rPr>
      <t xml:space="preserve"> és </t>
    </r>
    <r>
      <rPr>
        <b/>
        <i/>
        <u val="single"/>
        <sz val="10"/>
        <rFont val="Arial"/>
        <family val="2"/>
      </rPr>
      <t>államigazgatási feladatok</t>
    </r>
    <r>
      <rPr>
        <b/>
        <sz val="10"/>
        <rFont val="Arial"/>
        <family val="2"/>
      </rPr>
      <t xml:space="preserve"> szerinti bontásban
</t>
    </r>
  </si>
  <si>
    <t>KÖTELEZŐ FELADATOK</t>
  </si>
  <si>
    <t>Feladatalapú támogatás</t>
  </si>
  <si>
    <t>ÖNKÉNT VÁLLALT FELADATOK</t>
  </si>
  <si>
    <t>1/a. számú melléket folytatása</t>
  </si>
  <si>
    <t>ÁLLAMIGAZGATÁSI FELADATOK</t>
  </si>
  <si>
    <t>Költségvetési engedélyezett létszámkeret</t>
  </si>
  <si>
    <t>Újszász Városi Önkormányzat 2013. évi működési mérlege</t>
  </si>
  <si>
    <t>KÖLTSÉGVETÉSI MŰKÖDÉSI BEVÉTEL</t>
  </si>
  <si>
    <t>KÖLTSÉGVETÉSI MŰKÖDÉSI KIADÁSOK</t>
  </si>
  <si>
    <t>KKIADÁSOK MINDÖSSZESEN</t>
  </si>
  <si>
    <t>Újszász Városi Önkormányzat 2013. évi felhalmozási mérlege</t>
  </si>
  <si>
    <t>2013.év/2012 év (%)</t>
  </si>
  <si>
    <t>KÖLTSÉGVETÉSI FELHALMOZÁSI KIADÁSOK</t>
  </si>
  <si>
    <t>BEVÉTELEK ÖSSZESEN</t>
  </si>
  <si>
    <t>Támogatási működési kölcsön nyújtása</t>
  </si>
  <si>
    <t>KÖLTSÉGVETÉSI FELHALMOZÁSI BEVÉTELEK</t>
  </si>
  <si>
    <t>Felhalmozáshoz kapcsolódó Áfa visszatérülés</t>
  </si>
  <si>
    <t xml:space="preserve">               egyes jövedelempótló támogatás</t>
  </si>
  <si>
    <t xml:space="preserve">               pénzbeli szociális támogatásból</t>
  </si>
  <si>
    <t xml:space="preserve"> - ebből   feladatalapú támogatás</t>
  </si>
  <si>
    <t xml:space="preserve">               helyi adó bevételből önkormányzati támogatás</t>
  </si>
  <si>
    <t>Intézményi működési bevételből felhalmozási célú</t>
  </si>
  <si>
    <t xml:space="preserve">    -          pénzbeli szociális hozzájárulás</t>
  </si>
  <si>
    <t xml:space="preserve">    -          helyi adó finanszírozás</t>
  </si>
  <si>
    <t xml:space="preserve">    -          előző évi pénzmaradvány igénybevétel</t>
  </si>
  <si>
    <t xml:space="preserve">    -           feladatalapú támogatás</t>
  </si>
  <si>
    <t xml:space="preserve">    -           helyi adó finanszírozás</t>
  </si>
  <si>
    <t xml:space="preserve">    -          egyéb kötelező önk.feladatok tám.</t>
  </si>
  <si>
    <t xml:space="preserve">    -          feladatalapú támogatás</t>
  </si>
  <si>
    <t xml:space="preserve">    -          pénzbeli szociáléis hozzájárulás</t>
  </si>
  <si>
    <t xml:space="preserve">    -          Újszász Városi Óvoda és Bölcsőde</t>
  </si>
  <si>
    <t xml:space="preserve">    - ebből egyes jövedelempótló támogatás</t>
  </si>
  <si>
    <t xml:space="preserve">    -          támog.ért.műk.célú átvett pénzezsköz</t>
  </si>
  <si>
    <t xml:space="preserve">    -          helyi adóból finanszírozás</t>
  </si>
  <si>
    <t xml:space="preserve">    -          egyéb kötelező önk.feladatok támogatása</t>
  </si>
  <si>
    <t xml:space="preserve">    -          egyéb önkorm.feldatok támogatása</t>
  </si>
  <si>
    <t>42.</t>
  </si>
  <si>
    <t>Művelődési Ház és Könyvtár</t>
  </si>
  <si>
    <t xml:space="preserve">    -           önkormányzati fejezeti tartalék</t>
  </si>
  <si>
    <t>43.</t>
  </si>
  <si>
    <t>Gyermekétkeztetés</t>
  </si>
  <si>
    <t>44.</t>
  </si>
  <si>
    <t>Általános Iskola üzemeltetés</t>
  </si>
  <si>
    <t xml:space="preserve">    - ebből helyi adó finanszírozás</t>
  </si>
  <si>
    <t xml:space="preserve">    -          önkormányzati fejezeti tartalék</t>
  </si>
  <si>
    <t>Gimnázium és Kollégium üzemeltetés</t>
  </si>
  <si>
    <t>45.</t>
  </si>
  <si>
    <t xml:space="preserve">    - ebből önkormányzati fejezeti tartalék</t>
  </si>
  <si>
    <t>46.</t>
  </si>
  <si>
    <t>Adósságszolgálat</t>
  </si>
  <si>
    <t xml:space="preserve">    -          tartalék</t>
  </si>
  <si>
    <t>47.</t>
  </si>
  <si>
    <t>Helyi közösségi közlekedés</t>
  </si>
  <si>
    <t>Munkabér faktorálás visszafizetés</t>
  </si>
  <si>
    <t>Újszász Városi Önkormányzat 2013. évi közvetett támogatásai</t>
  </si>
  <si>
    <t>2012-ben törlesztés</t>
  </si>
  <si>
    <t>7034,0 eFt</t>
  </si>
  <si>
    <t>Keretösszegből 2012. év végéig lehívott összeg: 29.139,0 eFt</t>
  </si>
  <si>
    <t>2012. -ben törlesztésre került</t>
  </si>
  <si>
    <t xml:space="preserve">Engedélyezett létszám </t>
  </si>
  <si>
    <t>Tényleges létszám megbízási díjas</t>
  </si>
  <si>
    <t>Tényleges létszám közalkalmazott</t>
  </si>
  <si>
    <t>70 éven felüli egyedülálló
80 éven felüli házaspár</t>
  </si>
  <si>
    <t>Céltartalék (2013. évben esedékes tőke és kamat törlesztés 30%-os önrésze)</t>
  </si>
  <si>
    <t>Újszász Városi Önkormányzat 2013. évi általános és céltartaléka</t>
  </si>
  <si>
    <t>2013. évi előirányzat</t>
  </si>
  <si>
    <t>Újszász Városi Önkormányzat 2013. évi az Európai Uniós projektjei</t>
  </si>
  <si>
    <t xml:space="preserve">Újszász Város Önkormányzat 2013. évi felújítási kiadásai </t>
  </si>
  <si>
    <t>2014.  évi számított előirányzat</t>
  </si>
  <si>
    <t>2015. évi számított előirányzat</t>
  </si>
  <si>
    <t>Zagyvaparti Idősek Otthona fűtésrendszer felújítás</t>
  </si>
  <si>
    <t>Zagyvaparti Idősek Otthona elektromos hálózat felújítás</t>
  </si>
  <si>
    <t>Zagyvaparti Idősek Otthona mosodai gépek felújítása</t>
  </si>
  <si>
    <t>Zagyvaparti Idősek Otthona konyhai gépek felújítása</t>
  </si>
  <si>
    <t>Intézmények felújítási kiadásai</t>
  </si>
  <si>
    <t>Pályázatok önereje</t>
  </si>
  <si>
    <t>Eszközbeszerzés</t>
  </si>
  <si>
    <t>ÚJSZÁSZ VÁROSI ÖNKORMÁNYZAT ADÓSSÁGOT KELETKEZTETŐ ÜGYLETEIBŐL EREDŐ FIZETÉSI KÖTELEZETTSÉG BEMUTATÁSA</t>
  </si>
  <si>
    <t>2031.év</t>
  </si>
  <si>
    <t xml:space="preserve">Újszász Városi Önkormányzat 2013. évi fejlesztési céljai, amelyekhez a Magyarország gazdasági stabilitásáról szóló 2011. évi CXCIV. törvény 3.§ (1) bekezdése szerinti adósságot keletkeztető ügylet megkötése szükséges, vagy válhat szükségessé </t>
  </si>
  <si>
    <t>14. számú melléklet</t>
  </si>
  <si>
    <t>Költségvetési szerv megnevezése</t>
  </si>
  <si>
    <t>2012. évi engedélyezett létszám</t>
  </si>
  <si>
    <t>Áthelyezés KLIK-hez</t>
  </si>
  <si>
    <t>Áthelyezés Szolnok Járási Hivatalhoz</t>
  </si>
  <si>
    <t>Álláshely megszünés</t>
  </si>
  <si>
    <t>(Újszászi Nevelési Központ) Újszász Városi Óvoda és Bölcsőde</t>
  </si>
  <si>
    <t>Áthelyezés Helyi Önk.-hoz</t>
  </si>
  <si>
    <t>Álláshely növekedés</t>
  </si>
  <si>
    <t>2013. évi engedélyezett létszámkeret</t>
  </si>
  <si>
    <t>ÖSSZESEN</t>
  </si>
  <si>
    <t>Újszász Városi Polgármesteri Hivatal</t>
  </si>
  <si>
    <t>Helyi önkormányzat</t>
  </si>
  <si>
    <t>Átvétel költségvetési szervektől</t>
  </si>
  <si>
    <t>Újszász Városi Önkormányzat 2013. évi likviditási terve</t>
  </si>
  <si>
    <t>Önkormányzati konyha energia mérő és átalakítás tervezési és kivitelezési munkái</t>
  </si>
  <si>
    <t xml:space="preserve">    -          helyi adó finanszírozás (beszámítás miatt)</t>
  </si>
  <si>
    <t xml:space="preserve">    -          helyi adó finanszíroz (beszámítás miatt)</t>
  </si>
  <si>
    <t>"NEMLEGES"</t>
  </si>
  <si>
    <t>az 1/2013. (III.13.)  költségvetési rendelethez</t>
  </si>
  <si>
    <t>az 1/2013.(III.13.) költségvetési rendelethez</t>
  </si>
  <si>
    <t>az 1/2013.(III.13.)  költségvetési rendelethez</t>
  </si>
  <si>
    <t xml:space="preserve">az 1/2013.(III.13.)  költségvetési rendelethez
Újszász Városi Önkormányzat 2013. évi beruházási kiadásai </t>
  </si>
  <si>
    <t xml:space="preserve">az 1/2013.(III.13.)  költségvetési rendelethez
Újszász Városi Önkormányzat engedélyezett létszámkeretének alakulása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</si>
</sst>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H-&quot;0000"/>
    <numFmt numFmtId="166" formatCode="#,##0.0_ ;\-#,##0.0\ "/>
    <numFmt numFmtId="167" formatCode="#,##0_ ;\-#,##0\ "/>
    <numFmt numFmtId="168" formatCode="#,##0.0_ ;[Red]\-#,##0.0\ "/>
    <numFmt numFmtId="169" formatCode="#,##0.0"/>
    <numFmt numFmtId="170" formatCode="#,##0.00_ ;[Red]\-#,##0.00\ 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</numFmts>
  <fonts count="75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color indexed="8"/>
      <name val="Arial"/>
      <family val="2"/>
    </font>
    <font>
      <b/>
      <i/>
      <sz val="10"/>
      <name val="Arial CE"/>
      <family val="0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Arial CE"/>
      <family val="0"/>
    </font>
    <font>
      <b/>
      <sz val="12"/>
      <name val="Arial CE"/>
      <family val="0"/>
    </font>
    <font>
      <b/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8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name val="Arial"/>
      <family val="2"/>
    </font>
    <font>
      <sz val="6"/>
      <name val="Times New Roman"/>
      <family val="1"/>
    </font>
    <font>
      <b/>
      <u val="single"/>
      <sz val="6"/>
      <name val="Times New Roman"/>
      <family val="1"/>
    </font>
    <font>
      <b/>
      <i/>
      <sz val="6"/>
      <name val="Times New Roman"/>
      <family val="1"/>
    </font>
    <font>
      <i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i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Arial CE"/>
      <family val="0"/>
    </font>
    <font>
      <i/>
      <sz val="10"/>
      <name val="Arial CE"/>
      <family val="0"/>
    </font>
    <font>
      <i/>
      <u val="single"/>
      <sz val="10"/>
      <name val="Arial"/>
      <family val="2"/>
    </font>
    <font>
      <b/>
      <sz val="8"/>
      <name val="Arial CE"/>
      <family val="0"/>
    </font>
    <font>
      <b/>
      <i/>
      <u val="single"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0" fillId="0" borderId="0" applyFont="0" applyFill="0" applyBorder="0" applyAlignment="0" applyProtection="0"/>
  </cellStyleXfs>
  <cellXfs count="1569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Alignment="1">
      <alignment horizontal="right"/>
      <protection/>
    </xf>
    <xf numFmtId="0" fontId="1" fillId="0" borderId="0" xfId="58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1" xfId="58" applyFont="1" applyBorder="1" applyAlignment="1">
      <alignment horizontal="center"/>
      <protection/>
    </xf>
    <xf numFmtId="0" fontId="1" fillId="0" borderId="12" xfId="58" applyFont="1" applyBorder="1" applyAlignment="1">
      <alignment horizontal="center"/>
      <protection/>
    </xf>
    <xf numFmtId="0" fontId="1" fillId="0" borderId="13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/>
      <protection/>
    </xf>
    <xf numFmtId="49" fontId="2" fillId="0" borderId="15" xfId="58" applyNumberFormat="1" applyFont="1" applyBorder="1" applyAlignment="1">
      <alignment horizontal="center"/>
      <protection/>
    </xf>
    <xf numFmtId="49" fontId="2" fillId="0" borderId="14" xfId="58" applyNumberFormat="1" applyFont="1" applyBorder="1" applyAlignment="1">
      <alignment horizontal="center"/>
      <protection/>
    </xf>
    <xf numFmtId="49" fontId="2" fillId="0" borderId="16" xfId="58" applyNumberFormat="1" applyFont="1" applyBorder="1" applyAlignment="1">
      <alignment horizontal="center"/>
      <protection/>
    </xf>
    <xf numFmtId="49" fontId="2" fillId="0" borderId="13" xfId="58" applyNumberFormat="1" applyFont="1" applyBorder="1" applyAlignment="1">
      <alignment horizontal="center"/>
      <protection/>
    </xf>
    <xf numFmtId="0" fontId="2" fillId="0" borderId="10" xfId="58" applyFont="1" applyBorder="1">
      <alignment/>
      <protection/>
    </xf>
    <xf numFmtId="0" fontId="1" fillId="0" borderId="0" xfId="58" applyBorder="1">
      <alignment/>
      <protection/>
    </xf>
    <xf numFmtId="0" fontId="2" fillId="0" borderId="13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8" xfId="58" applyFont="1" applyBorder="1">
      <alignment/>
      <protection/>
    </xf>
    <xf numFmtId="0" fontId="1" fillId="0" borderId="0" xfId="58" applyFont="1">
      <alignment/>
      <protection/>
    </xf>
    <xf numFmtId="0" fontId="1" fillId="0" borderId="0" xfId="60">
      <alignment/>
      <protection/>
    </xf>
    <xf numFmtId="0" fontId="1" fillId="0" borderId="14" xfId="60" applyBorder="1" applyAlignment="1">
      <alignment horizontal="center" vertical="center" wrapText="1"/>
      <protection/>
    </xf>
    <xf numFmtId="0" fontId="2" fillId="0" borderId="15" xfId="60" applyFont="1" applyBorder="1" applyAlignment="1">
      <alignment horizontal="center"/>
      <protection/>
    </xf>
    <xf numFmtId="0" fontId="2" fillId="0" borderId="16" xfId="60" applyFont="1" applyBorder="1" applyAlignment="1">
      <alignment horizontal="center"/>
      <protection/>
    </xf>
    <xf numFmtId="0" fontId="2" fillId="0" borderId="0" xfId="60" applyFont="1" applyBorder="1" applyAlignment="1">
      <alignment horizontal="left"/>
      <protection/>
    </xf>
    <xf numFmtId="49" fontId="2" fillId="0" borderId="16" xfId="60" applyNumberFormat="1" applyFont="1" applyBorder="1" applyAlignment="1">
      <alignment horizontal="center"/>
      <protection/>
    </xf>
    <xf numFmtId="49" fontId="2" fillId="0" borderId="13" xfId="60" applyNumberFormat="1" applyFont="1" applyBorder="1" applyAlignment="1">
      <alignment horizontal="center"/>
      <protection/>
    </xf>
    <xf numFmtId="49" fontId="2" fillId="0" borderId="14" xfId="60" applyNumberFormat="1" applyFont="1" applyBorder="1" applyAlignment="1">
      <alignment horizontal="center" vertical="center"/>
      <protection/>
    </xf>
    <xf numFmtId="49" fontId="2" fillId="0" borderId="15" xfId="60" applyNumberFormat="1" applyFont="1" applyBorder="1" applyAlignment="1">
      <alignment horizontal="center"/>
      <protection/>
    </xf>
    <xf numFmtId="49" fontId="2" fillId="0" borderId="17" xfId="60" applyNumberFormat="1" applyFont="1" applyBorder="1" applyAlignment="1">
      <alignment horizontal="center"/>
      <protection/>
    </xf>
    <xf numFmtId="49" fontId="2" fillId="0" borderId="19" xfId="60" applyNumberFormat="1" applyFont="1" applyBorder="1" applyAlignment="1">
      <alignment horizontal="center"/>
      <protection/>
    </xf>
    <xf numFmtId="49" fontId="2" fillId="0" borderId="0" xfId="60" applyNumberFormat="1" applyFont="1" applyBorder="1" applyAlignment="1">
      <alignment horizontal="center"/>
      <protection/>
    </xf>
    <xf numFmtId="49" fontId="2" fillId="0" borderId="20" xfId="60" applyNumberFormat="1" applyFont="1" applyBorder="1" applyAlignment="1">
      <alignment horizontal="center"/>
      <protection/>
    </xf>
    <xf numFmtId="49" fontId="2" fillId="0" borderId="21" xfId="60" applyNumberFormat="1" applyFont="1" applyBorder="1" applyAlignment="1">
      <alignment horizontal="center"/>
      <protection/>
    </xf>
    <xf numFmtId="49" fontId="2" fillId="0" borderId="14" xfId="60" applyNumberFormat="1" applyFont="1" applyBorder="1" applyAlignment="1">
      <alignment horizontal="center"/>
      <protection/>
    </xf>
    <xf numFmtId="49" fontId="2" fillId="0" borderId="18" xfId="60" applyNumberFormat="1" applyFont="1" applyBorder="1" applyAlignment="1">
      <alignment horizontal="center"/>
      <protection/>
    </xf>
    <xf numFmtId="0" fontId="2" fillId="0" borderId="0" xfId="60" applyFont="1" applyAlignment="1">
      <alignment horizontal="right"/>
      <protection/>
    </xf>
    <xf numFmtId="0" fontId="2" fillId="0" borderId="14" xfId="60" applyFont="1" applyBorder="1">
      <alignment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10" fillId="0" borderId="0" xfId="63" applyFont="1">
      <alignment/>
      <protection/>
    </xf>
    <xf numFmtId="0" fontId="11" fillId="0" borderId="0" xfId="63" applyFont="1" applyAlignment="1">
      <alignment horizontal="right"/>
      <protection/>
    </xf>
    <xf numFmtId="0" fontId="3" fillId="0" borderId="0" xfId="63" applyFont="1" applyAlignment="1">
      <alignment/>
      <protection/>
    </xf>
    <xf numFmtId="0" fontId="1" fillId="0" borderId="0" xfId="63">
      <alignment/>
      <protection/>
    </xf>
    <xf numFmtId="0" fontId="10" fillId="0" borderId="0" xfId="63" applyFont="1" applyAlignment="1">
      <alignment horizontal="center"/>
      <protection/>
    </xf>
    <xf numFmtId="0" fontId="1" fillId="0" borderId="0" xfId="63" applyAlignment="1">
      <alignment horizontal="center"/>
      <protection/>
    </xf>
    <xf numFmtId="0" fontId="12" fillId="0" borderId="0" xfId="63" applyFont="1" applyAlignment="1">
      <alignment horizontal="center"/>
      <protection/>
    </xf>
    <xf numFmtId="0" fontId="4" fillId="0" borderId="0" xfId="63" applyFont="1" applyAlignment="1">
      <alignment/>
      <protection/>
    </xf>
    <xf numFmtId="0" fontId="1" fillId="0" borderId="14" xfId="63" applyBorder="1" applyAlignment="1">
      <alignment horizontal="center" vertical="center" wrapText="1"/>
      <protection/>
    </xf>
    <xf numFmtId="0" fontId="1" fillId="0" borderId="22" xfId="63" applyBorder="1" applyAlignment="1">
      <alignment horizontal="center"/>
      <protection/>
    </xf>
    <xf numFmtId="0" fontId="2" fillId="0" borderId="15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49" fontId="2" fillId="0" borderId="16" xfId="63" applyNumberFormat="1" applyFont="1" applyBorder="1" applyAlignment="1">
      <alignment horizontal="center"/>
      <protection/>
    </xf>
    <xf numFmtId="49" fontId="2" fillId="0" borderId="13" xfId="63" applyNumberFormat="1" applyFont="1" applyBorder="1" applyAlignment="1">
      <alignment horizontal="center"/>
      <protection/>
    </xf>
    <xf numFmtId="49" fontId="2" fillId="0" borderId="14" xfId="63" applyNumberFormat="1" applyFont="1" applyBorder="1" applyAlignment="1">
      <alignment horizontal="center" vertical="center"/>
      <protection/>
    </xf>
    <xf numFmtId="49" fontId="2" fillId="0" borderId="15" xfId="63" applyNumberFormat="1" applyFont="1" applyBorder="1" applyAlignment="1">
      <alignment horizontal="center"/>
      <protection/>
    </xf>
    <xf numFmtId="49" fontId="2" fillId="0" borderId="17" xfId="63" applyNumberFormat="1" applyFont="1" applyBorder="1" applyAlignment="1">
      <alignment horizontal="center"/>
      <protection/>
    </xf>
    <xf numFmtId="49" fontId="2" fillId="0" borderId="14" xfId="63" applyNumberFormat="1" applyFont="1" applyBorder="1" applyAlignment="1">
      <alignment horizontal="center"/>
      <protection/>
    </xf>
    <xf numFmtId="49" fontId="2" fillId="0" borderId="18" xfId="63" applyNumberFormat="1" applyFont="1" applyBorder="1" applyAlignment="1">
      <alignment horizontal="center"/>
      <protection/>
    </xf>
    <xf numFmtId="0" fontId="1" fillId="0" borderId="23" xfId="63" applyBorder="1">
      <alignment/>
      <protection/>
    </xf>
    <xf numFmtId="0" fontId="1" fillId="0" borderId="0" xfId="63" applyBorder="1">
      <alignment/>
      <protection/>
    </xf>
    <xf numFmtId="0" fontId="2" fillId="0" borderId="0" xfId="63" applyFont="1" applyAlignment="1">
      <alignment horizontal="right"/>
      <protection/>
    </xf>
    <xf numFmtId="0" fontId="2" fillId="0" borderId="14" xfId="63" applyFont="1" applyBorder="1">
      <alignment/>
      <protection/>
    </xf>
    <xf numFmtId="0" fontId="2" fillId="0" borderId="22" xfId="63" applyFont="1" applyBorder="1">
      <alignment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2" fillId="0" borderId="18" xfId="63" applyFont="1" applyBorder="1">
      <alignment/>
      <protection/>
    </xf>
    <xf numFmtId="0" fontId="1" fillId="0" borderId="0" xfId="63" applyAlignment="1">
      <alignment horizontal="right"/>
      <protection/>
    </xf>
    <xf numFmtId="0" fontId="1" fillId="0" borderId="0" xfId="64" applyFont="1">
      <alignment/>
      <protection/>
    </xf>
    <xf numFmtId="0" fontId="3" fillId="0" borderId="0" xfId="64" applyFont="1" applyAlignment="1">
      <alignment horizontal="right"/>
      <protection/>
    </xf>
    <xf numFmtId="0" fontId="1" fillId="0" borderId="0" xfId="64">
      <alignment/>
      <protection/>
    </xf>
    <xf numFmtId="0" fontId="4" fillId="0" borderId="0" xfId="64" applyFont="1" applyAlignment="1">
      <alignment/>
      <protection/>
    </xf>
    <xf numFmtId="0" fontId="1" fillId="0" borderId="14" xfId="64" applyFont="1" applyBorder="1" applyAlignment="1">
      <alignment horizontal="center" vertical="center" wrapText="1"/>
      <protection/>
    </xf>
    <xf numFmtId="0" fontId="1" fillId="0" borderId="22" xfId="64" applyFont="1" applyBorder="1" applyAlignment="1">
      <alignment horizontal="center"/>
      <protection/>
    </xf>
    <xf numFmtId="0" fontId="2" fillId="0" borderId="15" xfId="64" applyFont="1" applyBorder="1" applyAlignment="1">
      <alignment horizontal="center"/>
      <protection/>
    </xf>
    <xf numFmtId="0" fontId="2" fillId="0" borderId="16" xfId="64" applyFont="1" applyBorder="1" applyAlignment="1">
      <alignment horizontal="center"/>
      <protection/>
    </xf>
    <xf numFmtId="0" fontId="2" fillId="0" borderId="14" xfId="64" applyFont="1" applyBorder="1" applyAlignment="1">
      <alignment horizontal="center"/>
      <protection/>
    </xf>
    <xf numFmtId="0" fontId="2" fillId="0" borderId="18" xfId="64" applyFont="1" applyBorder="1" applyAlignment="1">
      <alignment horizontal="center"/>
      <protection/>
    </xf>
    <xf numFmtId="0" fontId="1" fillId="0" borderId="0" xfId="65">
      <alignment/>
      <protection/>
    </xf>
    <xf numFmtId="0" fontId="3" fillId="0" borderId="0" xfId="65" applyFont="1" applyAlignment="1">
      <alignment horizontal="right"/>
      <protection/>
    </xf>
    <xf numFmtId="0" fontId="3" fillId="0" borderId="0" xfId="65" applyFont="1" applyAlignment="1">
      <alignment/>
      <protection/>
    </xf>
    <xf numFmtId="0" fontId="4" fillId="0" borderId="0" xfId="65" applyFont="1" applyAlignment="1">
      <alignment horizontal="center"/>
      <protection/>
    </xf>
    <xf numFmtId="0" fontId="2" fillId="0" borderId="14" xfId="65" applyFont="1" applyBorder="1" applyAlignment="1">
      <alignment horizontal="center" vertical="center" wrapText="1"/>
      <protection/>
    </xf>
    <xf numFmtId="0" fontId="2" fillId="0" borderId="24" xfId="65" applyFont="1" applyBorder="1" applyAlignment="1">
      <alignment horizontal="center" vertical="center" wrapText="1"/>
      <protection/>
    </xf>
    <xf numFmtId="0" fontId="2" fillId="0" borderId="25" xfId="65" applyFont="1" applyBorder="1" applyAlignment="1">
      <alignment horizontal="center" vertical="center" wrapText="1"/>
      <protection/>
    </xf>
    <xf numFmtId="0" fontId="1" fillId="0" borderId="14" xfId="65" applyBorder="1" applyAlignment="1">
      <alignment horizontal="center" vertical="center" wrapText="1"/>
      <protection/>
    </xf>
    <xf numFmtId="0" fontId="1" fillId="0" borderId="26" xfId="65" applyBorder="1">
      <alignment/>
      <protection/>
    </xf>
    <xf numFmtId="0" fontId="1" fillId="0" borderId="22" xfId="65" applyBorder="1">
      <alignment/>
      <protection/>
    </xf>
    <xf numFmtId="0" fontId="2" fillId="0" borderId="15" xfId="65" applyFont="1" applyBorder="1" applyAlignment="1">
      <alignment horizontal="center"/>
      <protection/>
    </xf>
    <xf numFmtId="0" fontId="2" fillId="0" borderId="16" xfId="65" applyFont="1" applyBorder="1" applyAlignment="1">
      <alignment horizontal="center"/>
      <protection/>
    </xf>
    <xf numFmtId="2" fontId="1" fillId="0" borderId="27" xfId="65" applyNumberFormat="1" applyBorder="1" applyAlignment="1">
      <alignment horizontal="right"/>
      <protection/>
    </xf>
    <xf numFmtId="49" fontId="2" fillId="0" borderId="16" xfId="65" applyNumberFormat="1" applyFont="1" applyBorder="1" applyAlignment="1">
      <alignment horizontal="center"/>
      <protection/>
    </xf>
    <xf numFmtId="49" fontId="2" fillId="0" borderId="13" xfId="65" applyNumberFormat="1" applyFont="1" applyBorder="1" applyAlignment="1">
      <alignment horizontal="center"/>
      <protection/>
    </xf>
    <xf numFmtId="49" fontId="2" fillId="0" borderId="14" xfId="65" applyNumberFormat="1" applyFont="1" applyBorder="1" applyAlignment="1">
      <alignment horizontal="center" vertical="center"/>
      <protection/>
    </xf>
    <xf numFmtId="49" fontId="2" fillId="0" borderId="15" xfId="65" applyNumberFormat="1" applyFont="1" applyBorder="1" applyAlignment="1">
      <alignment horizontal="center"/>
      <protection/>
    </xf>
    <xf numFmtId="49" fontId="2" fillId="0" borderId="17" xfId="65" applyNumberFormat="1" applyFont="1" applyBorder="1" applyAlignment="1">
      <alignment horizontal="center"/>
      <protection/>
    </xf>
    <xf numFmtId="0" fontId="1" fillId="0" borderId="0" xfId="65" applyBorder="1">
      <alignment/>
      <protection/>
    </xf>
    <xf numFmtId="49" fontId="2" fillId="0" borderId="14" xfId="65" applyNumberFormat="1" applyFont="1" applyBorder="1" applyAlignment="1">
      <alignment horizontal="center"/>
      <protection/>
    </xf>
    <xf numFmtId="49" fontId="2" fillId="0" borderId="0" xfId="65" applyNumberFormat="1" applyFont="1" applyBorder="1" applyAlignment="1">
      <alignment horizontal="center"/>
      <protection/>
    </xf>
    <xf numFmtId="0" fontId="5" fillId="0" borderId="0" xfId="65" applyFont="1" applyBorder="1" applyAlignment="1">
      <alignment horizontal="left"/>
      <protection/>
    </xf>
    <xf numFmtId="0" fontId="13" fillId="0" borderId="17" xfId="66" applyFont="1" applyBorder="1" applyAlignment="1">
      <alignment horizontal="center"/>
      <protection/>
    </xf>
    <xf numFmtId="49" fontId="2" fillId="0" borderId="28" xfId="65" applyNumberFormat="1" applyFont="1" applyBorder="1" applyAlignment="1">
      <alignment horizontal="center"/>
      <protection/>
    </xf>
    <xf numFmtId="49" fontId="2" fillId="0" borderId="28" xfId="65" applyNumberFormat="1" applyFont="1" applyBorder="1" applyAlignment="1">
      <alignment horizontal="center"/>
      <protection/>
    </xf>
    <xf numFmtId="4" fontId="1" fillId="0" borderId="29" xfId="58" applyNumberFormat="1" applyBorder="1">
      <alignment/>
      <protection/>
    </xf>
    <xf numFmtId="4" fontId="1" fillId="0" borderId="26" xfId="58" applyNumberFormat="1" applyBorder="1">
      <alignment/>
      <protection/>
    </xf>
    <xf numFmtId="4" fontId="4" fillId="0" borderId="26" xfId="58" applyNumberFormat="1" applyFont="1" applyBorder="1">
      <alignment/>
      <protection/>
    </xf>
    <xf numFmtId="0" fontId="5" fillId="0" borderId="26" xfId="60" applyFont="1" applyBorder="1" applyAlignment="1">
      <alignment horizontal="left"/>
      <protection/>
    </xf>
    <xf numFmtId="4" fontId="1" fillId="0" borderId="24" xfId="58" applyNumberFormat="1" applyBorder="1">
      <alignment/>
      <protection/>
    </xf>
    <xf numFmtId="4" fontId="1" fillId="0" borderId="11" xfId="58" applyNumberFormat="1" applyBorder="1">
      <alignment/>
      <protection/>
    </xf>
    <xf numFmtId="4" fontId="4" fillId="0" borderId="26" xfId="58" applyNumberFormat="1" applyFont="1" applyBorder="1">
      <alignment/>
      <protection/>
    </xf>
    <xf numFmtId="4" fontId="6" fillId="0" borderId="30" xfId="58" applyNumberFormat="1" applyFont="1" applyBorder="1">
      <alignment/>
      <protection/>
    </xf>
    <xf numFmtId="4" fontId="2" fillId="0" borderId="0" xfId="60" applyNumberFormat="1" applyFont="1" applyBorder="1" applyAlignment="1">
      <alignment horizontal="right"/>
      <protection/>
    </xf>
    <xf numFmtId="4" fontId="1" fillId="0" borderId="0" xfId="60" applyNumberFormat="1" applyAlignment="1">
      <alignment horizontal="right"/>
      <protection/>
    </xf>
    <xf numFmtId="4" fontId="5" fillId="0" borderId="26" xfId="60" applyNumberFormat="1" applyFont="1" applyBorder="1" applyAlignment="1">
      <alignment horizontal="right"/>
      <protection/>
    </xf>
    <xf numFmtId="4" fontId="15" fillId="0" borderId="31" xfId="60" applyNumberFormat="1" applyFont="1" applyBorder="1" applyAlignment="1">
      <alignment horizontal="right"/>
      <protection/>
    </xf>
    <xf numFmtId="4" fontId="6" fillId="0" borderId="30" xfId="60" applyNumberFormat="1" applyFont="1" applyBorder="1" applyAlignment="1">
      <alignment horizontal="right"/>
      <protection/>
    </xf>
    <xf numFmtId="4" fontId="6" fillId="0" borderId="32" xfId="60" applyNumberFormat="1" applyFont="1" applyBorder="1" applyAlignment="1">
      <alignment horizontal="right"/>
      <protection/>
    </xf>
    <xf numFmtId="4" fontId="1" fillId="0" borderId="31" xfId="60" applyNumberFormat="1" applyFont="1" applyBorder="1" applyAlignment="1">
      <alignment horizontal="right"/>
      <protection/>
    </xf>
    <xf numFmtId="4" fontId="6" fillId="0" borderId="32" xfId="60" applyNumberFormat="1" applyFont="1" applyBorder="1" applyAlignment="1">
      <alignment horizontal="right"/>
      <protection/>
    </xf>
    <xf numFmtId="4" fontId="15" fillId="0" borderId="32" xfId="60" applyNumberFormat="1" applyFont="1" applyBorder="1" applyAlignment="1">
      <alignment horizontal="right"/>
      <protection/>
    </xf>
    <xf numFmtId="4" fontId="1" fillId="0" borderId="33" xfId="60" applyNumberFormat="1" applyFont="1" applyBorder="1" applyAlignment="1">
      <alignment horizontal="right"/>
      <protection/>
    </xf>
    <xf numFmtId="4" fontId="4" fillId="0" borderId="34" xfId="60" applyNumberFormat="1" applyFont="1" applyBorder="1" applyAlignment="1">
      <alignment horizontal="right"/>
      <protection/>
    </xf>
    <xf numFmtId="4" fontId="6" fillId="0" borderId="30" xfId="60" applyNumberFormat="1" applyFont="1" applyBorder="1" applyAlignment="1">
      <alignment horizontal="right"/>
      <protection/>
    </xf>
    <xf numFmtId="4" fontId="1" fillId="0" borderId="32" xfId="60" applyNumberFormat="1" applyFont="1" applyBorder="1" applyAlignment="1">
      <alignment horizontal="right"/>
      <protection/>
    </xf>
    <xf numFmtId="4" fontId="4" fillId="0" borderId="31" xfId="60" applyNumberFormat="1" applyFont="1" applyBorder="1" applyAlignment="1">
      <alignment horizontal="right"/>
      <protection/>
    </xf>
    <xf numFmtId="4" fontId="4" fillId="0" borderId="24" xfId="60" applyNumberFormat="1" applyFont="1" applyBorder="1" applyAlignment="1">
      <alignment horizontal="right"/>
      <protection/>
    </xf>
    <xf numFmtId="4" fontId="4" fillId="0" borderId="35" xfId="60" applyNumberFormat="1" applyFont="1" applyBorder="1" applyAlignment="1">
      <alignment horizontal="right"/>
      <protection/>
    </xf>
    <xf numFmtId="4" fontId="4" fillId="0" borderId="33" xfId="60" applyNumberFormat="1" applyFont="1" applyBorder="1" applyAlignment="1">
      <alignment horizontal="right"/>
      <protection/>
    </xf>
    <xf numFmtId="4" fontId="4" fillId="0" borderId="36" xfId="60" applyNumberFormat="1" applyFont="1" applyBorder="1" applyAlignment="1">
      <alignment horizontal="right"/>
      <protection/>
    </xf>
    <xf numFmtId="4" fontId="6" fillId="0" borderId="35" xfId="60" applyNumberFormat="1" applyFont="1" applyBorder="1" applyAlignment="1">
      <alignment horizontal="right"/>
      <protection/>
    </xf>
    <xf numFmtId="4" fontId="6" fillId="0" borderId="31" xfId="60" applyNumberFormat="1" applyFont="1" applyBorder="1" applyAlignment="1">
      <alignment horizontal="right"/>
      <protection/>
    </xf>
    <xf numFmtId="0" fontId="1" fillId="0" borderId="37" xfId="58" applyFont="1" applyBorder="1" applyAlignment="1">
      <alignment horizontal="center"/>
      <protection/>
    </xf>
    <xf numFmtId="0" fontId="2" fillId="0" borderId="0" xfId="65" applyFont="1" applyBorder="1" applyAlignment="1">
      <alignment horizontal="right"/>
      <protection/>
    </xf>
    <xf numFmtId="0" fontId="2" fillId="0" borderId="38" xfId="65" applyFont="1" applyBorder="1" applyAlignment="1">
      <alignment horizontal="center" vertical="center" wrapText="1"/>
      <protection/>
    </xf>
    <xf numFmtId="0" fontId="1" fillId="0" borderId="39" xfId="65" applyBorder="1">
      <alignment/>
      <protection/>
    </xf>
    <xf numFmtId="164" fontId="4" fillId="0" borderId="0" xfId="65" applyNumberFormat="1" applyFont="1" applyBorder="1" applyAlignment="1">
      <alignment horizontal="right"/>
      <protection/>
    </xf>
    <xf numFmtId="2" fontId="1" fillId="0" borderId="0" xfId="65" applyNumberFormat="1" applyBorder="1" applyAlignment="1">
      <alignment horizontal="right"/>
      <protection/>
    </xf>
    <xf numFmtId="0" fontId="3" fillId="0" borderId="0" xfId="65" applyFont="1" applyBorder="1" applyAlignment="1">
      <alignment horizontal="left"/>
      <protection/>
    </xf>
    <xf numFmtId="1" fontId="1" fillId="0" borderId="0" xfId="65" applyNumberFormat="1" applyFont="1" applyBorder="1" applyAlignment="1">
      <alignment horizontal="right"/>
      <protection/>
    </xf>
    <xf numFmtId="2" fontId="1" fillId="0" borderId="23" xfId="65" applyNumberFormat="1" applyBorder="1" applyAlignment="1">
      <alignment horizontal="right"/>
      <protection/>
    </xf>
    <xf numFmtId="49" fontId="2" fillId="0" borderId="18" xfId="65" applyNumberFormat="1" applyFont="1" applyBorder="1" applyAlignment="1">
      <alignment horizontal="center"/>
      <protection/>
    </xf>
    <xf numFmtId="0" fontId="1" fillId="0" borderId="14" xfId="65" applyFont="1" applyBorder="1" applyAlignment="1">
      <alignment horizontal="center" vertical="center" wrapText="1"/>
      <protection/>
    </xf>
    <xf numFmtId="169" fontId="15" fillId="0" borderId="30" xfId="65" applyNumberFormat="1" applyFont="1" applyBorder="1" applyAlignment="1">
      <alignment horizontal="right" wrapText="1"/>
      <protection/>
    </xf>
    <xf numFmtId="169" fontId="15" fillId="0" borderId="40" xfId="65" applyNumberFormat="1" applyFont="1" applyBorder="1" applyAlignment="1">
      <alignment horizontal="right" wrapText="1"/>
      <protection/>
    </xf>
    <xf numFmtId="169" fontId="15" fillId="0" borderId="32" xfId="65" applyNumberFormat="1" applyFont="1" applyBorder="1" applyAlignment="1">
      <alignment horizontal="right"/>
      <protection/>
    </xf>
    <xf numFmtId="169" fontId="1" fillId="0" borderId="32" xfId="65" applyNumberFormat="1" applyBorder="1" applyAlignment="1">
      <alignment horizontal="right"/>
      <protection/>
    </xf>
    <xf numFmtId="169" fontId="1" fillId="0" borderId="41" xfId="65" applyNumberFormat="1" applyBorder="1" applyAlignment="1">
      <alignment horizontal="right"/>
      <protection/>
    </xf>
    <xf numFmtId="169" fontId="1" fillId="0" borderId="24" xfId="65" applyNumberFormat="1" applyBorder="1" applyAlignment="1">
      <alignment horizontal="right"/>
      <protection/>
    </xf>
    <xf numFmtId="169" fontId="1" fillId="0" borderId="38" xfId="65" applyNumberFormat="1" applyBorder="1" applyAlignment="1">
      <alignment horizontal="right"/>
      <protection/>
    </xf>
    <xf numFmtId="169" fontId="6" fillId="0" borderId="26" xfId="65" applyNumberFormat="1" applyFont="1" applyBorder="1" applyAlignment="1">
      <alignment horizontal="right"/>
      <protection/>
    </xf>
    <xf numFmtId="169" fontId="1" fillId="0" borderId="32" xfId="65" applyNumberFormat="1" applyFont="1" applyBorder="1" applyAlignment="1" quotePrefix="1">
      <alignment horizontal="right"/>
      <protection/>
    </xf>
    <xf numFmtId="169" fontId="1" fillId="0" borderId="41" xfId="65" applyNumberFormat="1" applyFont="1" applyBorder="1" applyAlignment="1" quotePrefix="1">
      <alignment horizontal="right"/>
      <protection/>
    </xf>
    <xf numFmtId="169" fontId="1" fillId="0" borderId="32" xfId="65" applyNumberFormat="1" applyFont="1" applyBorder="1" applyAlignment="1">
      <alignment horizontal="right"/>
      <protection/>
    </xf>
    <xf numFmtId="169" fontId="1" fillId="0" borderId="41" xfId="65" applyNumberFormat="1" applyFont="1" applyBorder="1" applyAlignment="1">
      <alignment horizontal="right"/>
      <protection/>
    </xf>
    <xf numFmtId="169" fontId="6" fillId="0" borderId="30" xfId="65" applyNumberFormat="1" applyFont="1" applyBorder="1" applyAlignment="1">
      <alignment horizontal="right"/>
      <protection/>
    </xf>
    <xf numFmtId="169" fontId="15" fillId="0" borderId="30" xfId="65" applyNumberFormat="1" applyFont="1" applyBorder="1" applyAlignment="1">
      <alignment horizontal="right" wrapText="1"/>
      <protection/>
    </xf>
    <xf numFmtId="169" fontId="15" fillId="0" borderId="24" xfId="65" applyNumberFormat="1" applyFont="1" applyBorder="1" applyAlignment="1" quotePrefix="1">
      <alignment horizontal="right"/>
      <protection/>
    </xf>
    <xf numFmtId="169" fontId="6" fillId="0" borderId="24" xfId="65" applyNumberFormat="1" applyFont="1" applyBorder="1" applyAlignment="1">
      <alignment horizontal="right"/>
      <protection/>
    </xf>
    <xf numFmtId="169" fontId="15" fillId="0" borderId="30" xfId="65" applyNumberFormat="1" applyFont="1" applyBorder="1" applyAlignment="1" quotePrefix="1">
      <alignment horizontal="right" wrapText="1"/>
      <protection/>
    </xf>
    <xf numFmtId="169" fontId="15" fillId="0" borderId="30" xfId="65" applyNumberFormat="1" applyFont="1" applyBorder="1" applyAlignment="1" quotePrefix="1">
      <alignment horizontal="right"/>
      <protection/>
    </xf>
    <xf numFmtId="2" fontId="1" fillId="0" borderId="27" xfId="65" applyNumberFormat="1" applyFont="1" applyBorder="1" applyAlignment="1">
      <alignment horizontal="right"/>
      <protection/>
    </xf>
    <xf numFmtId="2" fontId="1" fillId="0" borderId="25" xfId="65" applyNumberFormat="1" applyFont="1" applyBorder="1" applyAlignment="1">
      <alignment horizontal="right"/>
      <protection/>
    </xf>
    <xf numFmtId="2" fontId="6" fillId="0" borderId="22" xfId="65" applyNumberFormat="1" applyFont="1" applyBorder="1" applyAlignment="1">
      <alignment horizontal="right"/>
      <protection/>
    </xf>
    <xf numFmtId="2" fontId="15" fillId="0" borderId="42" xfId="65" applyNumberFormat="1" applyFont="1" applyBorder="1" applyAlignment="1">
      <alignment horizontal="right"/>
      <protection/>
    </xf>
    <xf numFmtId="2" fontId="15" fillId="0" borderId="27" xfId="65" applyNumberFormat="1" applyFont="1" applyBorder="1" applyAlignment="1">
      <alignment horizontal="right"/>
      <protection/>
    </xf>
    <xf numFmtId="2" fontId="6" fillId="0" borderId="42" xfId="65" applyNumberFormat="1" applyFont="1" applyBorder="1" applyAlignment="1">
      <alignment horizontal="right"/>
      <protection/>
    </xf>
    <xf numFmtId="0" fontId="1" fillId="0" borderId="23" xfId="65" applyBorder="1" applyAlignment="1">
      <alignment horizontal="center"/>
      <protection/>
    </xf>
    <xf numFmtId="0" fontId="1" fillId="0" borderId="0" xfId="65" applyBorder="1" applyAlignment="1">
      <alignment horizontal="center"/>
      <protection/>
    </xf>
    <xf numFmtId="4" fontId="1" fillId="0" borderId="32" xfId="65" applyNumberFormat="1" applyFont="1" applyBorder="1" applyAlignment="1">
      <alignment horizontal="right"/>
      <protection/>
    </xf>
    <xf numFmtId="4" fontId="1" fillId="0" borderId="41" xfId="65" applyNumberFormat="1" applyFont="1" applyBorder="1" applyAlignment="1">
      <alignment horizontal="right"/>
      <protection/>
    </xf>
    <xf numFmtId="4" fontId="1" fillId="0" borderId="32" xfId="65" applyNumberFormat="1" applyBorder="1" applyAlignment="1">
      <alignment horizontal="right"/>
      <protection/>
    </xf>
    <xf numFmtId="4" fontId="1" fillId="0" borderId="41" xfId="65" applyNumberFormat="1" applyBorder="1" applyAlignment="1">
      <alignment horizontal="right"/>
      <protection/>
    </xf>
    <xf numFmtId="4" fontId="15" fillId="0" borderId="32" xfId="65" applyNumberFormat="1" applyFont="1" applyBorder="1" applyAlignment="1">
      <alignment horizontal="right"/>
      <protection/>
    </xf>
    <xf numFmtId="169" fontId="15" fillId="0" borderId="24" xfId="65" applyNumberFormat="1" applyFont="1" applyBorder="1" applyAlignment="1" quotePrefix="1">
      <alignment horizontal="right" wrapText="1"/>
      <protection/>
    </xf>
    <xf numFmtId="169" fontId="15" fillId="0" borderId="32" xfId="65" applyNumberFormat="1" applyFont="1" applyBorder="1" applyAlignment="1">
      <alignment horizontal="right" wrapText="1"/>
      <protection/>
    </xf>
    <xf numFmtId="169" fontId="6" fillId="0" borderId="26" xfId="65" applyNumberFormat="1" applyFont="1" applyBorder="1" applyAlignment="1">
      <alignment horizontal="right"/>
      <protection/>
    </xf>
    <xf numFmtId="2" fontId="15" fillId="0" borderId="25" xfId="65" applyNumberFormat="1" applyFont="1" applyBorder="1" applyAlignment="1">
      <alignment horizontal="right"/>
      <protection/>
    </xf>
    <xf numFmtId="2" fontId="6" fillId="0" borderId="27" xfId="65" applyNumberFormat="1" applyFont="1" applyBorder="1" applyAlignment="1">
      <alignment horizontal="right"/>
      <protection/>
    </xf>
    <xf numFmtId="4" fontId="0" fillId="0" borderId="41" xfId="0" applyNumberFormat="1" applyBorder="1" applyAlignment="1" quotePrefix="1">
      <alignment horizontal="right"/>
    </xf>
    <xf numFmtId="4" fontId="0" fillId="0" borderId="41" xfId="0" applyNumberFormat="1" applyBorder="1" applyAlignment="1">
      <alignment horizontal="right"/>
    </xf>
    <xf numFmtId="2" fontId="13" fillId="0" borderId="43" xfId="66" applyNumberFormat="1" applyFont="1" applyBorder="1" applyAlignment="1">
      <alignment horizontal="center"/>
      <protection/>
    </xf>
    <xf numFmtId="2" fontId="10" fillId="0" borderId="27" xfId="66" applyNumberFormat="1" applyFont="1" applyBorder="1" applyAlignment="1">
      <alignment/>
      <protection/>
    </xf>
    <xf numFmtId="4" fontId="1" fillId="0" borderId="30" xfId="58" applyNumberFormat="1" applyBorder="1">
      <alignment/>
      <protection/>
    </xf>
    <xf numFmtId="0" fontId="2" fillId="0" borderId="15" xfId="58" applyFont="1" applyBorder="1" applyAlignment="1">
      <alignment horizontal="center" vertical="center"/>
      <protection/>
    </xf>
    <xf numFmtId="2" fontId="6" fillId="0" borderId="42" xfId="63" applyNumberFormat="1" applyFont="1" applyBorder="1" applyAlignment="1">
      <alignment horizontal="right" wrapText="1"/>
      <protection/>
    </xf>
    <xf numFmtId="2" fontId="1" fillId="0" borderId="27" xfId="64" applyNumberFormat="1" applyFont="1" applyBorder="1" applyAlignment="1">
      <alignment horizontal="right"/>
      <protection/>
    </xf>
    <xf numFmtId="2" fontId="15" fillId="0" borderId="42" xfId="64" applyNumberFormat="1" applyFont="1" applyBorder="1" applyAlignment="1">
      <alignment horizontal="right"/>
      <protection/>
    </xf>
    <xf numFmtId="2" fontId="15" fillId="0" borderId="27" xfId="64" applyNumberFormat="1" applyFont="1" applyBorder="1" applyAlignment="1">
      <alignment horizontal="right"/>
      <protection/>
    </xf>
    <xf numFmtId="169" fontId="6" fillId="0" borderId="30" xfId="65" applyNumberFormat="1" applyFont="1" applyBorder="1" applyAlignment="1" quotePrefix="1">
      <alignment horizontal="right"/>
      <protection/>
    </xf>
    <xf numFmtId="0" fontId="13" fillId="0" borderId="44" xfId="66" applyFont="1" applyBorder="1" applyAlignment="1">
      <alignment horizontal="center"/>
      <protection/>
    </xf>
    <xf numFmtId="0" fontId="13" fillId="0" borderId="16" xfId="66" applyFont="1" applyBorder="1" applyAlignment="1">
      <alignment horizontal="center"/>
      <protection/>
    </xf>
    <xf numFmtId="0" fontId="14" fillId="0" borderId="0" xfId="65" applyFont="1" applyBorder="1" applyAlignment="1">
      <alignment horizontal="left"/>
      <protection/>
    </xf>
    <xf numFmtId="4" fontId="6" fillId="0" borderId="42" xfId="60" applyNumberFormat="1" applyFont="1" applyBorder="1" applyAlignment="1">
      <alignment horizontal="right"/>
      <protection/>
    </xf>
    <xf numFmtId="4" fontId="6" fillId="0" borderId="27" xfId="60" applyNumberFormat="1" applyFont="1" applyBorder="1" applyAlignment="1">
      <alignment horizontal="right"/>
      <protection/>
    </xf>
    <xf numFmtId="4" fontId="1" fillId="0" borderId="27" xfId="60" applyNumberFormat="1" applyFont="1" applyBorder="1" applyAlignment="1">
      <alignment horizontal="right"/>
      <protection/>
    </xf>
    <xf numFmtId="4" fontId="6" fillId="0" borderId="25" xfId="60" applyNumberFormat="1" applyFont="1" applyBorder="1" applyAlignment="1">
      <alignment horizontal="right"/>
      <protection/>
    </xf>
    <xf numFmtId="4" fontId="1" fillId="0" borderId="25" xfId="60" applyNumberFormat="1" applyFont="1" applyBorder="1" applyAlignment="1">
      <alignment horizontal="right"/>
      <protection/>
    </xf>
    <xf numFmtId="0" fontId="5" fillId="0" borderId="22" xfId="60" applyFont="1" applyBorder="1" applyAlignment="1">
      <alignment horizontal="left"/>
      <protection/>
    </xf>
    <xf numFmtId="4" fontId="15" fillId="0" borderId="27" xfId="60" applyNumberFormat="1" applyFont="1" applyBorder="1" applyAlignment="1">
      <alignment horizontal="right"/>
      <protection/>
    </xf>
    <xf numFmtId="4" fontId="5" fillId="0" borderId="22" xfId="60" applyNumberFormat="1" applyFont="1" applyBorder="1" applyAlignment="1">
      <alignment horizontal="right"/>
      <protection/>
    </xf>
    <xf numFmtId="4" fontId="1" fillId="0" borderId="45" xfId="58" applyNumberFormat="1" applyBorder="1">
      <alignment/>
      <protection/>
    </xf>
    <xf numFmtId="4" fontId="1" fillId="0" borderId="22" xfId="58" applyNumberFormat="1" applyBorder="1">
      <alignment/>
      <protection/>
    </xf>
    <xf numFmtId="4" fontId="4" fillId="0" borderId="22" xfId="58" applyNumberFormat="1" applyFont="1" applyBorder="1">
      <alignment/>
      <protection/>
    </xf>
    <xf numFmtId="4" fontId="1" fillId="0" borderId="42" xfId="58" applyNumberFormat="1" applyBorder="1">
      <alignment/>
      <protection/>
    </xf>
    <xf numFmtId="4" fontId="6" fillId="0" borderId="43" xfId="58" applyNumberFormat="1" applyFont="1" applyBorder="1">
      <alignment/>
      <protection/>
    </xf>
    <xf numFmtId="4" fontId="1" fillId="0" borderId="12" xfId="58" applyNumberFormat="1" applyBorder="1">
      <alignment/>
      <protection/>
    </xf>
    <xf numFmtId="4" fontId="1" fillId="0" borderId="25" xfId="58" applyNumberFormat="1" applyBorder="1">
      <alignment/>
      <protection/>
    </xf>
    <xf numFmtId="4" fontId="6" fillId="0" borderId="36" xfId="58" applyNumberFormat="1" applyFont="1" applyBorder="1">
      <alignment/>
      <protection/>
    </xf>
    <xf numFmtId="4" fontId="6" fillId="0" borderId="46" xfId="58" applyNumberFormat="1" applyFont="1" applyBorder="1">
      <alignment/>
      <protection/>
    </xf>
    <xf numFmtId="2" fontId="1" fillId="0" borderId="27" xfId="63" applyNumberFormat="1" applyFont="1" applyBorder="1" applyAlignment="1">
      <alignment horizontal="right" wrapText="1"/>
      <protection/>
    </xf>
    <xf numFmtId="2" fontId="1" fillId="0" borderId="25" xfId="63" applyNumberFormat="1" applyFont="1" applyBorder="1" applyAlignment="1">
      <alignment horizontal="right" wrapText="1"/>
      <protection/>
    </xf>
    <xf numFmtId="2" fontId="6" fillId="0" borderId="27" xfId="63" applyNumberFormat="1" applyFont="1" applyBorder="1" applyAlignment="1">
      <alignment horizontal="right" wrapText="1"/>
      <protection/>
    </xf>
    <xf numFmtId="2" fontId="6" fillId="0" borderId="22" xfId="64" applyNumberFormat="1" applyFont="1" applyBorder="1" applyAlignment="1">
      <alignment horizontal="right"/>
      <protection/>
    </xf>
    <xf numFmtId="2" fontId="1" fillId="0" borderId="22" xfId="64" applyNumberFormat="1" applyFont="1" applyBorder="1" applyAlignment="1">
      <alignment horizontal="right"/>
      <protection/>
    </xf>
    <xf numFmtId="2" fontId="6" fillId="0" borderId="46" xfId="64" applyNumberFormat="1" applyFont="1" applyBorder="1" applyAlignment="1">
      <alignment horizontal="right"/>
      <protection/>
    </xf>
    <xf numFmtId="2" fontId="4" fillId="0" borderId="46" xfId="65" applyNumberFormat="1" applyFont="1" applyBorder="1" applyAlignment="1">
      <alignment horizontal="right"/>
      <protection/>
    </xf>
    <xf numFmtId="2" fontId="1" fillId="0" borderId="27" xfId="65" applyNumberFormat="1" applyFont="1" applyBorder="1" applyAlignment="1">
      <alignment horizontal="right"/>
      <protection/>
    </xf>
    <xf numFmtId="2" fontId="15" fillId="0" borderId="27" xfId="65" applyNumberFormat="1" applyFont="1" applyBorder="1" applyAlignment="1">
      <alignment horizontal="right"/>
      <protection/>
    </xf>
    <xf numFmtId="3" fontId="1" fillId="0" borderId="47" xfId="65" applyNumberFormat="1" applyFont="1" applyBorder="1" applyAlignment="1">
      <alignment horizontal="right"/>
      <protection/>
    </xf>
    <xf numFmtId="3" fontId="1" fillId="0" borderId="48" xfId="65" applyNumberFormat="1" applyFont="1" applyBorder="1" applyAlignment="1">
      <alignment horizontal="right"/>
      <protection/>
    </xf>
    <xf numFmtId="2" fontId="1" fillId="0" borderId="49" xfId="65" applyNumberFormat="1" applyFont="1" applyBorder="1" applyAlignment="1">
      <alignment horizontal="right"/>
      <protection/>
    </xf>
    <xf numFmtId="164" fontId="14" fillId="0" borderId="0" xfId="65" applyNumberFormat="1" applyFont="1" applyBorder="1" applyAlignment="1">
      <alignment horizontal="right"/>
      <protection/>
    </xf>
    <xf numFmtId="4" fontId="15" fillId="0" borderId="30" xfId="60" applyNumberFormat="1" applyFont="1" applyBorder="1" applyAlignment="1">
      <alignment horizontal="right"/>
      <protection/>
    </xf>
    <xf numFmtId="4" fontId="1" fillId="0" borderId="27" xfId="60" applyNumberFormat="1" applyFont="1" applyBorder="1" applyAlignment="1">
      <alignment horizontal="right"/>
      <protection/>
    </xf>
    <xf numFmtId="4" fontId="15" fillId="0" borderId="27" xfId="60" applyNumberFormat="1" applyFont="1" applyBorder="1" applyAlignment="1">
      <alignment horizontal="right"/>
      <protection/>
    </xf>
    <xf numFmtId="4" fontId="15" fillId="0" borderId="25" xfId="60" applyNumberFormat="1" applyFont="1" applyBorder="1" applyAlignment="1">
      <alignment horizontal="right"/>
      <protection/>
    </xf>
    <xf numFmtId="4" fontId="4" fillId="0" borderId="22" xfId="60" applyNumberFormat="1" applyFont="1" applyBorder="1" applyAlignment="1">
      <alignment horizontal="right"/>
      <protection/>
    </xf>
    <xf numFmtId="0" fontId="2" fillId="0" borderId="16" xfId="64" applyFont="1" applyBorder="1" applyAlignment="1">
      <alignment horizontal="center" vertical="center"/>
      <protection/>
    </xf>
    <xf numFmtId="2" fontId="1" fillId="0" borderId="42" xfId="63" applyNumberFormat="1" applyFont="1" applyBorder="1" applyAlignment="1">
      <alignment horizontal="right"/>
      <protection/>
    </xf>
    <xf numFmtId="2" fontId="1" fillId="0" borderId="27" xfId="63" applyNumberFormat="1" applyFont="1" applyBorder="1" applyAlignment="1">
      <alignment horizontal="right"/>
      <protection/>
    </xf>
    <xf numFmtId="2" fontId="1" fillId="0" borderId="25" xfId="63" applyNumberFormat="1" applyFont="1" applyBorder="1" applyAlignment="1">
      <alignment horizontal="right"/>
      <protection/>
    </xf>
    <xf numFmtId="2" fontId="4" fillId="0" borderId="46" xfId="63" applyNumberFormat="1" applyFont="1" applyBorder="1" applyAlignment="1">
      <alignment horizontal="right"/>
      <protection/>
    </xf>
    <xf numFmtId="4" fontId="6" fillId="0" borderId="32" xfId="65" applyNumberFormat="1" applyFont="1" applyBorder="1" applyAlignment="1">
      <alignment horizontal="right"/>
      <protection/>
    </xf>
    <xf numFmtId="2" fontId="6" fillId="0" borderId="46" xfId="63" applyNumberFormat="1" applyFont="1" applyBorder="1" applyAlignment="1">
      <alignment horizontal="right" wrapText="1"/>
      <protection/>
    </xf>
    <xf numFmtId="4" fontId="15" fillId="0" borderId="26" xfId="58" applyNumberFormat="1" applyFont="1" applyBorder="1">
      <alignment/>
      <protection/>
    </xf>
    <xf numFmtId="4" fontId="1" fillId="0" borderId="0" xfId="60" applyNumberFormat="1" applyFont="1" applyBorder="1" applyAlignment="1">
      <alignment horizontal="right"/>
      <protection/>
    </xf>
    <xf numFmtId="0" fontId="28" fillId="0" borderId="0" xfId="0" applyFont="1" applyAlignment="1">
      <alignment horizontal="right"/>
    </xf>
    <xf numFmtId="0" fontId="26" fillId="0" borderId="0" xfId="65" applyFont="1" applyAlignment="1">
      <alignment horizontal="right"/>
      <protection/>
    </xf>
    <xf numFmtId="2" fontId="1" fillId="0" borderId="42" xfId="65" applyNumberFormat="1" applyFont="1" applyBorder="1" applyAlignment="1">
      <alignment horizontal="righ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1" fillId="0" borderId="0" xfId="70">
      <alignment/>
      <protection/>
    </xf>
    <xf numFmtId="0" fontId="3" fillId="0" borderId="0" xfId="70" applyFont="1" applyAlignment="1">
      <alignment horizontal="right"/>
      <protection/>
    </xf>
    <xf numFmtId="0" fontId="1" fillId="0" borderId="0" xfId="72">
      <alignment/>
      <protection/>
    </xf>
    <xf numFmtId="0" fontId="3" fillId="0" borderId="0" xfId="72" applyFont="1" applyAlignment="1">
      <alignment horizontal="right"/>
      <protection/>
    </xf>
    <xf numFmtId="0" fontId="4" fillId="0" borderId="0" xfId="72" applyFont="1" applyAlignment="1">
      <alignment horizontal="center"/>
      <protection/>
    </xf>
    <xf numFmtId="0" fontId="2" fillId="0" borderId="50" xfId="72" applyFont="1" applyBorder="1" applyAlignment="1">
      <alignment horizontal="center"/>
      <protection/>
    </xf>
    <xf numFmtId="2" fontId="1" fillId="0" borderId="30" xfId="72" applyNumberFormat="1" applyFont="1" applyBorder="1" applyAlignment="1" quotePrefix="1">
      <alignment horizontal="right"/>
      <protection/>
    </xf>
    <xf numFmtId="4" fontId="1" fillId="0" borderId="30" xfId="72" applyNumberFormat="1" applyFont="1" applyBorder="1" applyAlignment="1">
      <alignment horizontal="right"/>
      <protection/>
    </xf>
    <xf numFmtId="4" fontId="1" fillId="0" borderId="30" xfId="72" applyNumberFormat="1" applyFont="1" applyBorder="1" applyAlignment="1" quotePrefix="1">
      <alignment horizontal="right"/>
      <protection/>
    </xf>
    <xf numFmtId="2" fontId="1" fillId="0" borderId="26" xfId="72" applyNumberFormat="1" applyFont="1" applyBorder="1" applyAlignment="1" quotePrefix="1">
      <alignment horizontal="right"/>
      <protection/>
    </xf>
    <xf numFmtId="4" fontId="1" fillId="0" borderId="26" xfId="72" applyNumberFormat="1" applyFont="1" applyBorder="1" applyAlignment="1">
      <alignment horizontal="right"/>
      <protection/>
    </xf>
    <xf numFmtId="4" fontId="1" fillId="0" borderId="26" xfId="72" applyNumberFormat="1" applyFont="1" applyBorder="1" applyAlignment="1" quotePrefix="1">
      <alignment horizontal="right"/>
      <protection/>
    </xf>
    <xf numFmtId="4" fontId="3" fillId="0" borderId="22" xfId="72" applyNumberFormat="1" applyFont="1" applyBorder="1" applyAlignment="1">
      <alignment horizontal="right"/>
      <protection/>
    </xf>
    <xf numFmtId="0" fontId="1" fillId="0" borderId="14" xfId="72" applyFont="1" applyBorder="1" applyAlignment="1">
      <alignment horizontal="center"/>
      <protection/>
    </xf>
    <xf numFmtId="0" fontId="1" fillId="0" borderId="16" xfId="72" applyFont="1" applyBorder="1" applyAlignment="1">
      <alignment horizontal="center"/>
      <protection/>
    </xf>
    <xf numFmtId="0" fontId="1" fillId="0" borderId="30" xfId="72" applyFont="1" applyBorder="1" applyAlignment="1">
      <alignment horizontal="center" vertical="center" wrapText="1"/>
      <protection/>
    </xf>
    <xf numFmtId="4" fontId="3" fillId="0" borderId="42" xfId="72" applyNumberFormat="1" applyFont="1" applyBorder="1" applyAlignment="1">
      <alignment horizontal="right"/>
      <protection/>
    </xf>
    <xf numFmtId="0" fontId="2" fillId="0" borderId="30" xfId="72" applyFont="1" applyBorder="1" applyAlignment="1">
      <alignment horizontal="center" vertical="center" wrapText="1"/>
      <protection/>
    </xf>
    <xf numFmtId="0" fontId="1" fillId="0" borderId="19" xfId="72" applyBorder="1" applyAlignment="1">
      <alignment horizontal="center"/>
      <protection/>
    </xf>
    <xf numFmtId="0" fontId="4" fillId="0" borderId="36" xfId="72" applyFont="1" applyBorder="1" applyAlignment="1" quotePrefix="1">
      <alignment horizontal="right"/>
      <protection/>
    </xf>
    <xf numFmtId="2" fontId="4" fillId="0" borderId="36" xfId="72" applyNumberFormat="1" applyFont="1" applyBorder="1" applyAlignment="1" quotePrefix="1">
      <alignment horizontal="right"/>
      <protection/>
    </xf>
    <xf numFmtId="4" fontId="4" fillId="0" borderId="36" xfId="72" applyNumberFormat="1" applyFont="1" applyBorder="1" applyAlignment="1">
      <alignment horizontal="right"/>
      <protection/>
    </xf>
    <xf numFmtId="4" fontId="4" fillId="0" borderId="36" xfId="72" applyNumberFormat="1" applyFont="1" applyBorder="1" applyAlignment="1" quotePrefix="1">
      <alignment horizontal="right"/>
      <protection/>
    </xf>
    <xf numFmtId="4" fontId="8" fillId="0" borderId="46" xfId="72" applyNumberFormat="1" applyFont="1" applyBorder="1" applyAlignment="1">
      <alignment horizontal="right"/>
      <protection/>
    </xf>
    <xf numFmtId="0" fontId="1" fillId="0" borderId="0" xfId="57">
      <alignment/>
      <protection/>
    </xf>
    <xf numFmtId="0" fontId="1" fillId="0" borderId="0" xfId="57" applyFont="1" applyAlignment="1">
      <alignment horizontal="right"/>
      <protection/>
    </xf>
    <xf numFmtId="0" fontId="4" fillId="0" borderId="0" xfId="57" applyFont="1">
      <alignment/>
      <protection/>
    </xf>
    <xf numFmtId="0" fontId="0" fillId="0" borderId="0" xfId="0" applyAlignment="1">
      <alignment horizontal="right"/>
    </xf>
    <xf numFmtId="4" fontId="15" fillId="0" borderId="47" xfId="60" applyNumberFormat="1" applyFont="1" applyBorder="1" applyAlignment="1">
      <alignment horizontal="right"/>
      <protection/>
    </xf>
    <xf numFmtId="4" fontId="15" fillId="0" borderId="49" xfId="60" applyNumberFormat="1" applyFont="1" applyBorder="1" applyAlignment="1">
      <alignment horizontal="right"/>
      <protection/>
    </xf>
    <xf numFmtId="0" fontId="2" fillId="0" borderId="23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left"/>
      <protection/>
    </xf>
    <xf numFmtId="4" fontId="4" fillId="0" borderId="23" xfId="60" applyNumberFormat="1" applyFont="1" applyBorder="1" applyAlignment="1">
      <alignment horizontal="right"/>
      <protection/>
    </xf>
    <xf numFmtId="0" fontId="2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left"/>
      <protection/>
    </xf>
    <xf numFmtId="4" fontId="4" fillId="0" borderId="0" xfId="60" applyNumberFormat="1" applyFont="1" applyBorder="1" applyAlignment="1">
      <alignment horizontal="right"/>
      <protection/>
    </xf>
    <xf numFmtId="0" fontId="2" fillId="0" borderId="20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left"/>
      <protection/>
    </xf>
    <xf numFmtId="4" fontId="4" fillId="0" borderId="20" xfId="60" applyNumberFormat="1" applyFont="1" applyBorder="1" applyAlignment="1">
      <alignment horizontal="right"/>
      <protection/>
    </xf>
    <xf numFmtId="0" fontId="13" fillId="0" borderId="0" xfId="66" applyFont="1" applyBorder="1" applyAlignment="1">
      <alignment horizontal="left"/>
      <protection/>
    </xf>
    <xf numFmtId="0" fontId="2" fillId="0" borderId="20" xfId="60" applyFont="1" applyBorder="1" applyAlignment="1">
      <alignment horizontal="right"/>
      <protection/>
    </xf>
    <xf numFmtId="0" fontId="15" fillId="0" borderId="0" xfId="57" applyFont="1" applyAlignment="1">
      <alignment horizontal="left"/>
      <protection/>
    </xf>
    <xf numFmtId="0" fontId="10" fillId="0" borderId="0" xfId="66" applyFont="1">
      <alignment/>
      <protection/>
    </xf>
    <xf numFmtId="0" fontId="3" fillId="0" borderId="0" xfId="66" applyFont="1" applyAlignment="1">
      <alignment horizontal="right"/>
      <protection/>
    </xf>
    <xf numFmtId="0" fontId="1" fillId="0" borderId="0" xfId="66">
      <alignment/>
      <protection/>
    </xf>
    <xf numFmtId="0" fontId="12" fillId="0" borderId="0" xfId="66" applyFont="1" applyAlignment="1">
      <alignment horizontal="center"/>
      <protection/>
    </xf>
    <xf numFmtId="2" fontId="12" fillId="0" borderId="0" xfId="66" applyNumberFormat="1" applyFont="1" applyAlignment="1">
      <alignment horizontal="center"/>
      <protection/>
    </xf>
    <xf numFmtId="2" fontId="10" fillId="0" borderId="0" xfId="66" applyNumberFormat="1" applyFont="1">
      <alignment/>
      <protection/>
    </xf>
    <xf numFmtId="4" fontId="21" fillId="0" borderId="41" xfId="0" applyNumberFormat="1" applyFont="1" applyBorder="1" applyAlignment="1" quotePrefix="1">
      <alignment horizontal="right"/>
    </xf>
    <xf numFmtId="2" fontId="21" fillId="0" borderId="27" xfId="0" applyNumberFormat="1" applyFont="1" applyBorder="1" applyAlignment="1" quotePrefix="1">
      <alignment horizontal="right"/>
    </xf>
    <xf numFmtId="2" fontId="0" fillId="0" borderId="27" xfId="0" applyNumberFormat="1" applyBorder="1" applyAlignment="1" quotePrefix="1">
      <alignment horizontal="right"/>
    </xf>
    <xf numFmtId="3" fontId="0" fillId="0" borderId="41" xfId="0" applyNumberFormat="1" applyBorder="1" applyAlignment="1" quotePrefix="1">
      <alignment horizontal="right"/>
    </xf>
    <xf numFmtId="0" fontId="13" fillId="0" borderId="0" xfId="66" applyFont="1" applyBorder="1" applyAlignment="1">
      <alignment horizontal="center"/>
      <protection/>
    </xf>
    <xf numFmtId="4" fontId="10" fillId="0" borderId="32" xfId="66" applyNumberFormat="1" applyFont="1" applyBorder="1" applyAlignment="1">
      <alignment/>
      <protection/>
    </xf>
    <xf numFmtId="4" fontId="10" fillId="0" borderId="41" xfId="66" applyNumberFormat="1" applyFont="1" applyBorder="1" applyAlignment="1">
      <alignment/>
      <protection/>
    </xf>
    <xf numFmtId="4" fontId="19" fillId="0" borderId="32" xfId="66" applyNumberFormat="1" applyFont="1" applyBorder="1" applyAlignment="1">
      <alignment horizontal="right"/>
      <protection/>
    </xf>
    <xf numFmtId="4" fontId="10" fillId="0" borderId="32" xfId="66" applyNumberFormat="1" applyFont="1" applyBorder="1" applyAlignment="1">
      <alignment horizontal="right"/>
      <protection/>
    </xf>
    <xf numFmtId="4" fontId="10" fillId="0" borderId="41" xfId="66" applyNumberFormat="1" applyFont="1" applyBorder="1" applyAlignment="1">
      <alignment horizontal="right"/>
      <protection/>
    </xf>
    <xf numFmtId="0" fontId="13" fillId="0" borderId="17" xfId="66" applyFont="1" applyBorder="1">
      <alignment/>
      <protection/>
    </xf>
    <xf numFmtId="4" fontId="10" fillId="0" borderId="32" xfId="66" applyNumberFormat="1" applyFont="1" applyBorder="1" applyAlignment="1" quotePrefix="1">
      <alignment horizontal="right"/>
      <protection/>
    </xf>
    <xf numFmtId="4" fontId="10" fillId="0" borderId="41" xfId="66" applyNumberFormat="1" applyFont="1" applyBorder="1" applyAlignment="1" quotePrefix="1">
      <alignment horizontal="right"/>
      <protection/>
    </xf>
    <xf numFmtId="3" fontId="10" fillId="0" borderId="32" xfId="66" applyNumberFormat="1" applyFont="1" applyBorder="1" applyAlignment="1">
      <alignment horizontal="right"/>
      <protection/>
    </xf>
    <xf numFmtId="3" fontId="10" fillId="0" borderId="41" xfId="66" applyNumberFormat="1" applyFont="1" applyBorder="1" applyAlignment="1">
      <alignment horizontal="right"/>
      <protection/>
    </xf>
    <xf numFmtId="3" fontId="10" fillId="0" borderId="32" xfId="66" applyNumberFormat="1" applyFont="1" applyBorder="1" applyAlignment="1" quotePrefix="1">
      <alignment horizontal="right"/>
      <protection/>
    </xf>
    <xf numFmtId="3" fontId="10" fillId="0" borderId="41" xfId="66" applyNumberFormat="1" applyFont="1" applyBorder="1" applyAlignment="1" quotePrefix="1">
      <alignment horizontal="right"/>
      <protection/>
    </xf>
    <xf numFmtId="0" fontId="13" fillId="0" borderId="51" xfId="66" applyFont="1" applyBorder="1">
      <alignment/>
      <protection/>
    </xf>
    <xf numFmtId="0" fontId="13" fillId="0" borderId="48" xfId="66" applyFont="1" applyBorder="1" applyAlignment="1">
      <alignment horizontal="left"/>
      <protection/>
    </xf>
    <xf numFmtId="0" fontId="13" fillId="0" borderId="20" xfId="66" applyFont="1" applyBorder="1" applyAlignment="1">
      <alignment horizontal="left"/>
      <protection/>
    </xf>
    <xf numFmtId="0" fontId="13" fillId="0" borderId="52" xfId="66" applyFont="1" applyBorder="1" applyAlignment="1">
      <alignment horizontal="left"/>
      <protection/>
    </xf>
    <xf numFmtId="3" fontId="10" fillId="0" borderId="47" xfId="66" applyNumberFormat="1" applyFont="1" applyBorder="1" applyAlignment="1" quotePrefix="1">
      <alignment horizontal="right"/>
      <protection/>
    </xf>
    <xf numFmtId="3" fontId="10" fillId="0" borderId="48" xfId="66" applyNumberFormat="1" applyFont="1" applyBorder="1" applyAlignment="1" quotePrefix="1">
      <alignment horizontal="right"/>
      <protection/>
    </xf>
    <xf numFmtId="0" fontId="13" fillId="0" borderId="23" xfId="66" applyFont="1" applyBorder="1">
      <alignment/>
      <protection/>
    </xf>
    <xf numFmtId="0" fontId="13" fillId="0" borderId="23" xfId="66" applyFont="1" applyBorder="1" applyAlignment="1">
      <alignment horizontal="left"/>
      <protection/>
    </xf>
    <xf numFmtId="3" fontId="10" fillId="0" borderId="23" xfId="66" applyNumberFormat="1" applyFont="1" applyBorder="1" applyAlignment="1" quotePrefix="1">
      <alignment horizontal="right"/>
      <protection/>
    </xf>
    <xf numFmtId="2" fontId="0" fillId="0" borderId="23" xfId="0" applyNumberFormat="1" applyBorder="1" applyAlignment="1" quotePrefix="1">
      <alignment horizontal="right"/>
    </xf>
    <xf numFmtId="0" fontId="13" fillId="0" borderId="0" xfId="66" applyFont="1" applyBorder="1">
      <alignment/>
      <protection/>
    </xf>
    <xf numFmtId="4" fontId="10" fillId="0" borderId="0" xfId="66" applyNumberFormat="1" applyFont="1" applyBorder="1" applyAlignment="1">
      <alignment/>
      <protection/>
    </xf>
    <xf numFmtId="2" fontId="0" fillId="0" borderId="0" xfId="0" applyNumberFormat="1" applyBorder="1" applyAlignment="1" quotePrefix="1">
      <alignment horizontal="right"/>
    </xf>
    <xf numFmtId="2" fontId="22" fillId="0" borderId="0" xfId="0" applyNumberFormat="1" applyFont="1" applyBorder="1" applyAlignment="1">
      <alignment horizontal="right"/>
    </xf>
    <xf numFmtId="0" fontId="13" fillId="0" borderId="53" xfId="66" applyFont="1" applyBorder="1" applyAlignment="1">
      <alignment horizontal="center"/>
      <protection/>
    </xf>
    <xf numFmtId="4" fontId="10" fillId="0" borderId="54" xfId="66" applyNumberFormat="1" applyFont="1" applyBorder="1" applyAlignment="1">
      <alignment/>
      <protection/>
    </xf>
    <xf numFmtId="4" fontId="10" fillId="0" borderId="55" xfId="66" applyNumberFormat="1" applyFont="1" applyBorder="1" applyAlignment="1">
      <alignment/>
      <protection/>
    </xf>
    <xf numFmtId="2" fontId="0" fillId="0" borderId="56" xfId="0" applyNumberFormat="1" applyBorder="1" applyAlignment="1" quotePrefix="1">
      <alignment horizontal="right"/>
    </xf>
    <xf numFmtId="2" fontId="0" fillId="0" borderId="27" xfId="0" applyNumberFormat="1" applyFont="1" applyBorder="1" applyAlignment="1" quotePrefix="1">
      <alignment horizontal="right"/>
    </xf>
    <xf numFmtId="3" fontId="10" fillId="0" borderId="32" xfId="66" applyNumberFormat="1" applyFont="1" applyBorder="1" applyAlignment="1">
      <alignment/>
      <protection/>
    </xf>
    <xf numFmtId="3" fontId="10" fillId="0" borderId="41" xfId="66" applyNumberFormat="1" applyFont="1" applyBorder="1" applyAlignment="1">
      <alignment/>
      <protection/>
    </xf>
    <xf numFmtId="3" fontId="10" fillId="0" borderId="23" xfId="66" applyNumberFormat="1" applyFont="1" applyBorder="1" applyAlignment="1">
      <alignment horizontal="right"/>
      <protection/>
    </xf>
    <xf numFmtId="3" fontId="10" fillId="0" borderId="0" xfId="66" applyNumberFormat="1" applyFont="1" applyBorder="1" applyAlignment="1">
      <alignment horizontal="right"/>
      <protection/>
    </xf>
    <xf numFmtId="0" fontId="13" fillId="0" borderId="20" xfId="66" applyFont="1" applyBorder="1">
      <alignment/>
      <protection/>
    </xf>
    <xf numFmtId="0" fontId="13" fillId="0" borderId="20" xfId="66" applyFont="1" applyBorder="1" applyAlignment="1">
      <alignment horizontal="center"/>
      <protection/>
    </xf>
    <xf numFmtId="4" fontId="10" fillId="0" borderId="20" xfId="66" applyNumberFormat="1" applyFont="1" applyBorder="1" applyAlignment="1">
      <alignment/>
      <protection/>
    </xf>
    <xf numFmtId="2" fontId="22" fillId="0" borderId="20" xfId="0" applyNumberFormat="1" applyFont="1" applyBorder="1" applyAlignment="1">
      <alignment horizontal="right"/>
    </xf>
    <xf numFmtId="4" fontId="1" fillId="0" borderId="32" xfId="66" applyNumberFormat="1" applyFont="1" applyBorder="1" applyAlignment="1" quotePrefix="1">
      <alignment horizontal="right"/>
      <protection/>
    </xf>
    <xf numFmtId="4" fontId="1" fillId="0" borderId="0" xfId="66" applyNumberFormat="1" applyFont="1" applyBorder="1" applyAlignment="1" quotePrefix="1">
      <alignment horizontal="right"/>
      <protection/>
    </xf>
    <xf numFmtId="0" fontId="13" fillId="0" borderId="16" xfId="66" applyFont="1" applyBorder="1">
      <alignment/>
      <protection/>
    </xf>
    <xf numFmtId="3" fontId="10" fillId="0" borderId="23" xfId="66" applyNumberFormat="1" applyFont="1" applyBorder="1" applyAlignment="1">
      <alignment/>
      <protection/>
    </xf>
    <xf numFmtId="3" fontId="10" fillId="0" borderId="0" xfId="66" applyNumberFormat="1" applyFont="1" applyBorder="1" applyAlignment="1">
      <alignment/>
      <protection/>
    </xf>
    <xf numFmtId="3" fontId="10" fillId="0" borderId="0" xfId="66" applyNumberFormat="1" applyFont="1" applyBorder="1" applyAlignment="1" quotePrefix="1">
      <alignment horizontal="right"/>
      <protection/>
    </xf>
    <xf numFmtId="3" fontId="10" fillId="0" borderId="47" xfId="66" applyNumberFormat="1" applyFont="1" applyBorder="1" applyAlignment="1">
      <alignment horizontal="right"/>
      <protection/>
    </xf>
    <xf numFmtId="3" fontId="10" fillId="0" borderId="48" xfId="66" applyNumberFormat="1" applyFont="1" applyBorder="1" applyAlignment="1">
      <alignment horizontal="right"/>
      <protection/>
    </xf>
    <xf numFmtId="2" fontId="0" fillId="0" borderId="49" xfId="0" applyNumberFormat="1" applyBorder="1" applyAlignment="1" quotePrefix="1">
      <alignment horizontal="right"/>
    </xf>
    <xf numFmtId="0" fontId="1" fillId="0" borderId="17" xfId="66" applyBorder="1">
      <alignment/>
      <protection/>
    </xf>
    <xf numFmtId="4" fontId="1" fillId="0" borderId="0" xfId="66" applyNumberFormat="1">
      <alignment/>
      <protection/>
    </xf>
    <xf numFmtId="2" fontId="1" fillId="0" borderId="0" xfId="66" applyNumberFormat="1">
      <alignment/>
      <protection/>
    </xf>
    <xf numFmtId="2" fontId="2" fillId="0" borderId="0" xfId="66" applyNumberFormat="1" applyFont="1" applyAlignment="1">
      <alignment horizontal="right"/>
      <protection/>
    </xf>
    <xf numFmtId="0" fontId="2" fillId="0" borderId="53" xfId="66" applyFont="1" applyBorder="1">
      <alignment/>
      <protection/>
    </xf>
    <xf numFmtId="0" fontId="1" fillId="0" borderId="16" xfId="66" applyBorder="1">
      <alignment/>
      <protection/>
    </xf>
    <xf numFmtId="0" fontId="2" fillId="0" borderId="17" xfId="66" applyFont="1" applyBorder="1">
      <alignment/>
      <protection/>
    </xf>
    <xf numFmtId="0" fontId="1" fillId="0" borderId="19" xfId="66" applyBorder="1">
      <alignment/>
      <protection/>
    </xf>
    <xf numFmtId="0" fontId="1" fillId="0" borderId="0" xfId="57" applyFont="1" applyAlignment="1">
      <alignment horizontal="right"/>
      <protection/>
    </xf>
    <xf numFmtId="4" fontId="1" fillId="0" borderId="31" xfId="60" applyNumberFormat="1" applyFont="1" applyBorder="1" applyAlignment="1">
      <alignment horizontal="right"/>
      <protection/>
    </xf>
    <xf numFmtId="4" fontId="6" fillId="0" borderId="26" xfId="60" applyNumberFormat="1" applyFont="1" applyBorder="1" applyAlignment="1">
      <alignment horizontal="right"/>
      <protection/>
    </xf>
    <xf numFmtId="4" fontId="0" fillId="0" borderId="27" xfId="0" applyNumberFormat="1" applyFont="1" applyBorder="1" applyAlignment="1">
      <alignment horizontal="right" wrapText="1"/>
    </xf>
    <xf numFmtId="2" fontId="0" fillId="0" borderId="27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4" fillId="0" borderId="0" xfId="57" applyFont="1" applyAlignment="1">
      <alignment horizontal="left" wrapText="1"/>
      <protection/>
    </xf>
    <xf numFmtId="0" fontId="4" fillId="0" borderId="0" xfId="57" applyFont="1" applyAlignment="1">
      <alignment horizontal="left"/>
      <protection/>
    </xf>
    <xf numFmtId="0" fontId="1" fillId="0" borderId="0" xfId="57" applyAlignment="1">
      <alignment/>
      <protection/>
    </xf>
    <xf numFmtId="0" fontId="1" fillId="0" borderId="0" xfId="57" applyFont="1" applyAlignment="1">
      <alignment horizontal="left"/>
      <protection/>
    </xf>
    <xf numFmtId="0" fontId="4" fillId="0" borderId="0" xfId="57" applyFont="1">
      <alignment/>
      <protection/>
    </xf>
    <xf numFmtId="0" fontId="1" fillId="0" borderId="0" xfId="57" applyAlignment="1">
      <alignment horizontal="right"/>
      <protection/>
    </xf>
    <xf numFmtId="0" fontId="4" fillId="0" borderId="0" xfId="57" applyFont="1" applyAlignment="1">
      <alignment horizontal="left"/>
      <protection/>
    </xf>
    <xf numFmtId="0" fontId="1" fillId="0" borderId="0" xfId="57" applyFont="1">
      <alignment/>
      <protection/>
    </xf>
    <xf numFmtId="4" fontId="1" fillId="0" borderId="0" xfId="57" applyNumberFormat="1">
      <alignment/>
      <protection/>
    </xf>
    <xf numFmtId="0" fontId="2" fillId="0" borderId="31" xfId="60" applyFont="1" applyBorder="1" applyAlignment="1">
      <alignment horizontal="left"/>
      <protection/>
    </xf>
    <xf numFmtId="0" fontId="2" fillId="0" borderId="41" xfId="60" applyFont="1" applyBorder="1" applyAlignment="1">
      <alignment horizontal="left"/>
      <protection/>
    </xf>
    <xf numFmtId="0" fontId="5" fillId="0" borderId="41" xfId="60" applyFont="1" applyBorder="1" applyAlignment="1">
      <alignment horizontal="left"/>
      <protection/>
    </xf>
    <xf numFmtId="0" fontId="5" fillId="0" borderId="31" xfId="60" applyFont="1" applyBorder="1" applyAlignment="1">
      <alignment horizontal="left"/>
      <protection/>
    </xf>
    <xf numFmtId="4" fontId="4" fillId="0" borderId="27" xfId="60" applyNumberFormat="1" applyFont="1" applyBorder="1" applyAlignment="1">
      <alignment horizontal="right"/>
      <protection/>
    </xf>
    <xf numFmtId="0" fontId="5" fillId="0" borderId="26" xfId="60" applyFont="1" applyFill="1" applyBorder="1" applyAlignment="1">
      <alignment horizontal="left"/>
      <protection/>
    </xf>
    <xf numFmtId="4" fontId="6" fillId="0" borderId="30" xfId="60" applyNumberFormat="1" applyFont="1" applyFill="1" applyBorder="1" applyAlignment="1">
      <alignment horizontal="right"/>
      <protection/>
    </xf>
    <xf numFmtId="4" fontId="1" fillId="0" borderId="31" xfId="60" applyNumberFormat="1" applyFont="1" applyFill="1" applyBorder="1" applyAlignment="1">
      <alignment horizontal="right"/>
      <protection/>
    </xf>
    <xf numFmtId="4" fontId="6" fillId="0" borderId="32" xfId="60" applyNumberFormat="1" applyFont="1" applyFill="1" applyBorder="1" applyAlignment="1">
      <alignment horizontal="right"/>
      <protection/>
    </xf>
    <xf numFmtId="4" fontId="15" fillId="0" borderId="32" xfId="60" applyNumberFormat="1" applyFont="1" applyFill="1" applyBorder="1" applyAlignment="1">
      <alignment horizontal="right"/>
      <protection/>
    </xf>
    <xf numFmtId="4" fontId="1" fillId="0" borderId="31" xfId="60" applyNumberFormat="1" applyFont="1" applyFill="1" applyBorder="1" applyAlignment="1">
      <alignment horizontal="right"/>
      <protection/>
    </xf>
    <xf numFmtId="4" fontId="1" fillId="0" borderId="33" xfId="60" applyNumberFormat="1" applyFont="1" applyFill="1" applyBorder="1" applyAlignment="1">
      <alignment horizontal="right"/>
      <protection/>
    </xf>
    <xf numFmtId="4" fontId="4" fillId="0" borderId="35" xfId="60" applyNumberFormat="1" applyFont="1" applyFill="1" applyBorder="1" applyAlignment="1">
      <alignment horizontal="right"/>
      <protection/>
    </xf>
    <xf numFmtId="4" fontId="6" fillId="0" borderId="30" xfId="60" applyNumberFormat="1" applyFont="1" applyFill="1" applyBorder="1" applyAlignment="1">
      <alignment horizontal="right"/>
      <protection/>
    </xf>
    <xf numFmtId="4" fontId="15" fillId="0" borderId="31" xfId="60" applyNumberFormat="1" applyFont="1" applyFill="1" applyBorder="1" applyAlignment="1">
      <alignment horizontal="right"/>
      <protection/>
    </xf>
    <xf numFmtId="4" fontId="15" fillId="0" borderId="47" xfId="60" applyNumberFormat="1" applyFont="1" applyFill="1" applyBorder="1" applyAlignment="1">
      <alignment horizontal="right"/>
      <protection/>
    </xf>
    <xf numFmtId="4" fontId="2" fillId="0" borderId="0" xfId="60" applyNumberFormat="1" applyFont="1" applyFill="1" applyBorder="1" applyAlignment="1">
      <alignment horizontal="right"/>
      <protection/>
    </xf>
    <xf numFmtId="4" fontId="4" fillId="0" borderId="31" xfId="60" applyNumberFormat="1" applyFont="1" applyFill="1" applyBorder="1" applyAlignment="1">
      <alignment horizontal="right"/>
      <protection/>
    </xf>
    <xf numFmtId="4" fontId="6" fillId="0" borderId="35" xfId="60" applyNumberFormat="1" applyFont="1" applyFill="1" applyBorder="1" applyAlignment="1">
      <alignment horizontal="right"/>
      <protection/>
    </xf>
    <xf numFmtId="4" fontId="6" fillId="0" borderId="32" xfId="60" applyNumberFormat="1" applyFont="1" applyFill="1" applyBorder="1" applyAlignment="1">
      <alignment horizontal="right"/>
      <protection/>
    </xf>
    <xf numFmtId="4" fontId="1" fillId="0" borderId="32" xfId="60" applyNumberFormat="1" applyFont="1" applyFill="1" applyBorder="1" applyAlignment="1">
      <alignment horizontal="right"/>
      <protection/>
    </xf>
    <xf numFmtId="4" fontId="6" fillId="0" borderId="31" xfId="60" applyNumberFormat="1" applyFont="1" applyFill="1" applyBorder="1" applyAlignment="1">
      <alignment horizontal="right"/>
      <protection/>
    </xf>
    <xf numFmtId="4" fontId="1" fillId="0" borderId="0" xfId="60" applyNumberFormat="1" applyFont="1" applyFill="1" applyBorder="1" applyAlignment="1">
      <alignment horizontal="right"/>
      <protection/>
    </xf>
    <xf numFmtId="4" fontId="4" fillId="0" borderId="24" xfId="60" applyNumberFormat="1" applyFont="1" applyFill="1" applyBorder="1" applyAlignment="1">
      <alignment horizontal="right"/>
      <protection/>
    </xf>
    <xf numFmtId="4" fontId="1" fillId="0" borderId="0" xfId="60" applyNumberFormat="1" applyFill="1" applyAlignment="1">
      <alignment horizontal="right"/>
      <protection/>
    </xf>
    <xf numFmtId="4" fontId="5" fillId="0" borderId="26" xfId="60" applyNumberFormat="1" applyFont="1" applyFill="1" applyBorder="1" applyAlignment="1">
      <alignment horizontal="right"/>
      <protection/>
    </xf>
    <xf numFmtId="4" fontId="4" fillId="0" borderId="23" xfId="60" applyNumberFormat="1" applyFont="1" applyFill="1" applyBorder="1" applyAlignment="1">
      <alignment horizontal="right"/>
      <protection/>
    </xf>
    <xf numFmtId="4" fontId="4" fillId="0" borderId="0" xfId="60" applyNumberFormat="1" applyFont="1" applyFill="1" applyBorder="1" applyAlignment="1">
      <alignment horizontal="right"/>
      <protection/>
    </xf>
    <xf numFmtId="4" fontId="4" fillId="0" borderId="20" xfId="60" applyNumberFormat="1" applyFont="1" applyFill="1" applyBorder="1" applyAlignment="1">
      <alignment horizontal="right"/>
      <protection/>
    </xf>
    <xf numFmtId="4" fontId="4" fillId="0" borderId="34" xfId="60" applyNumberFormat="1" applyFont="1" applyFill="1" applyBorder="1" applyAlignment="1">
      <alignment horizontal="right"/>
      <protection/>
    </xf>
    <xf numFmtId="0" fontId="1" fillId="0" borderId="0" xfId="60" applyFill="1">
      <alignment/>
      <protection/>
    </xf>
    <xf numFmtId="0" fontId="11" fillId="0" borderId="0" xfId="63" applyFont="1" applyFill="1" applyAlignment="1">
      <alignment horizontal="right"/>
      <protection/>
    </xf>
    <xf numFmtId="0" fontId="10" fillId="0" borderId="0" xfId="63" applyFont="1" applyFill="1">
      <alignment/>
      <protection/>
    </xf>
    <xf numFmtId="0" fontId="12" fillId="0" borderId="0" xfId="63" applyFont="1" applyFill="1" applyAlignment="1">
      <alignment horizontal="center"/>
      <protection/>
    </xf>
    <xf numFmtId="0" fontId="1" fillId="0" borderId="26" xfId="63" applyFill="1" applyBorder="1" applyAlignment="1">
      <alignment horizontal="center"/>
      <protection/>
    </xf>
    <xf numFmtId="0" fontId="1" fillId="0" borderId="39" xfId="63" applyFill="1" applyBorder="1" applyAlignment="1">
      <alignment horizontal="center"/>
      <protection/>
    </xf>
    <xf numFmtId="4" fontId="6" fillId="0" borderId="30" xfId="63" applyNumberFormat="1" applyFont="1" applyFill="1" applyBorder="1" applyAlignment="1">
      <alignment horizontal="right" wrapText="1"/>
      <protection/>
    </xf>
    <xf numFmtId="4" fontId="6" fillId="0" borderId="32" xfId="63" applyNumberFormat="1" applyFont="1" applyFill="1" applyBorder="1" applyAlignment="1">
      <alignment horizontal="right"/>
      <protection/>
    </xf>
    <xf numFmtId="4" fontId="1" fillId="0" borderId="41" xfId="63" applyNumberFormat="1" applyFill="1" applyBorder="1" applyAlignment="1">
      <alignment horizontal="right"/>
      <protection/>
    </xf>
    <xf numFmtId="4" fontId="1" fillId="0" borderId="38" xfId="63" applyNumberFormat="1" applyFill="1" applyBorder="1" applyAlignment="1">
      <alignment horizontal="right"/>
      <protection/>
    </xf>
    <xf numFmtId="4" fontId="1" fillId="0" borderId="39" xfId="63" applyNumberFormat="1" applyFill="1" applyBorder="1" applyAlignment="1">
      <alignment horizontal="right"/>
      <protection/>
    </xf>
    <xf numFmtId="4" fontId="1" fillId="0" borderId="41" xfId="63" applyNumberFormat="1" applyFont="1" applyFill="1" applyBorder="1" applyAlignment="1">
      <alignment horizontal="right"/>
      <protection/>
    </xf>
    <xf numFmtId="4" fontId="6" fillId="0" borderId="39" xfId="63" applyNumberFormat="1" applyFont="1" applyFill="1" applyBorder="1" applyAlignment="1">
      <alignment horizontal="right"/>
      <protection/>
    </xf>
    <xf numFmtId="4" fontId="6" fillId="0" borderId="41" xfId="63" applyNumberFormat="1" applyFont="1" applyFill="1" applyBorder="1" applyAlignment="1">
      <alignment horizontal="right"/>
      <protection/>
    </xf>
    <xf numFmtId="4" fontId="1" fillId="0" borderId="38" xfId="63" applyNumberFormat="1" applyFont="1" applyFill="1" applyBorder="1" applyAlignment="1">
      <alignment horizontal="right"/>
      <protection/>
    </xf>
    <xf numFmtId="4" fontId="6" fillId="0" borderId="40" xfId="63" applyNumberFormat="1" applyFont="1" applyFill="1" applyBorder="1" applyAlignment="1">
      <alignment horizontal="right"/>
      <protection/>
    </xf>
    <xf numFmtId="4" fontId="4" fillId="0" borderId="36" xfId="63" applyNumberFormat="1" applyFont="1" applyFill="1" applyBorder="1" applyAlignment="1">
      <alignment horizontal="right"/>
      <protection/>
    </xf>
    <xf numFmtId="0" fontId="1" fillId="0" borderId="0" xfId="63" applyFill="1">
      <alignment/>
      <protection/>
    </xf>
    <xf numFmtId="0" fontId="2" fillId="0" borderId="26" xfId="63" applyFont="1" applyFill="1" applyBorder="1">
      <alignment/>
      <protection/>
    </xf>
    <xf numFmtId="0" fontId="2" fillId="0" borderId="39" xfId="63" applyFont="1" applyFill="1" applyBorder="1">
      <alignment/>
      <protection/>
    </xf>
    <xf numFmtId="4" fontId="1" fillId="0" borderId="40" xfId="63" applyNumberFormat="1" applyFont="1" applyFill="1" applyBorder="1" applyAlignment="1">
      <alignment horizontal="right"/>
      <protection/>
    </xf>
    <xf numFmtId="4" fontId="4" fillId="0" borderId="36" xfId="63" applyNumberFormat="1" applyFont="1" applyFill="1" applyBorder="1" applyAlignment="1">
      <alignment horizontal="right"/>
      <protection/>
    </xf>
    <xf numFmtId="0" fontId="3" fillId="0" borderId="0" xfId="64" applyFont="1" applyFill="1" applyAlignment="1">
      <alignment horizontal="right"/>
      <protection/>
    </xf>
    <xf numFmtId="0" fontId="1" fillId="0" borderId="0" xfId="64" applyFont="1" applyFill="1">
      <alignment/>
      <protection/>
    </xf>
    <xf numFmtId="0" fontId="1" fillId="0" borderId="26" xfId="64" applyFont="1" applyFill="1" applyBorder="1" applyAlignment="1">
      <alignment horizontal="center"/>
      <protection/>
    </xf>
    <xf numFmtId="0" fontId="1" fillId="0" borderId="39" xfId="64" applyFont="1" applyFill="1" applyBorder="1" applyAlignment="1">
      <alignment horizontal="center"/>
      <protection/>
    </xf>
    <xf numFmtId="4" fontId="15" fillId="0" borderId="30" xfId="64" applyNumberFormat="1" applyFont="1" applyFill="1" applyBorder="1" applyAlignment="1">
      <alignment horizontal="right"/>
      <protection/>
    </xf>
    <xf numFmtId="4" fontId="15" fillId="0" borderId="32" xfId="64" applyNumberFormat="1" applyFont="1" applyFill="1" applyBorder="1" applyAlignment="1">
      <alignment horizontal="right"/>
      <protection/>
    </xf>
    <xf numFmtId="4" fontId="15" fillId="0" borderId="32" xfId="64" applyNumberFormat="1" applyFont="1" applyFill="1" applyBorder="1" applyAlignment="1">
      <alignment horizontal="right"/>
      <protection/>
    </xf>
    <xf numFmtId="4" fontId="15" fillId="0" borderId="32" xfId="64" applyNumberFormat="1" applyFont="1" applyFill="1" applyBorder="1" applyAlignment="1" quotePrefix="1">
      <alignment horizontal="right"/>
      <protection/>
    </xf>
    <xf numFmtId="4" fontId="1" fillId="0" borderId="41" xfId="64" applyNumberFormat="1" applyFont="1" applyFill="1" applyBorder="1" applyAlignment="1">
      <alignment horizontal="right"/>
      <protection/>
    </xf>
    <xf numFmtId="4" fontId="1" fillId="0" borderId="31" xfId="64" applyNumberFormat="1" applyFont="1" applyFill="1" applyBorder="1" applyAlignment="1">
      <alignment horizontal="right"/>
      <protection/>
    </xf>
    <xf numFmtId="4" fontId="0" fillId="0" borderId="32" xfId="0" applyNumberFormat="1" applyFont="1" applyFill="1" applyBorder="1" applyAlignment="1">
      <alignment horizontal="right" wrapText="1"/>
    </xf>
    <xf numFmtId="4" fontId="6" fillId="0" borderId="26" xfId="64" applyNumberFormat="1" applyFont="1" applyFill="1" applyBorder="1" applyAlignment="1">
      <alignment horizontal="right"/>
      <protection/>
    </xf>
    <xf numFmtId="4" fontId="1" fillId="0" borderId="39" xfId="64" applyNumberFormat="1" applyFont="1" applyFill="1" applyBorder="1" applyAlignment="1">
      <alignment horizontal="right"/>
      <protection/>
    </xf>
    <xf numFmtId="4" fontId="1" fillId="0" borderId="41" xfId="64" applyNumberFormat="1" applyFont="1" applyFill="1" applyBorder="1" applyAlignment="1">
      <alignment horizontal="right"/>
      <protection/>
    </xf>
    <xf numFmtId="4" fontId="6" fillId="0" borderId="36" xfId="64" applyNumberFormat="1" applyFont="1" applyFill="1" applyBorder="1" applyAlignment="1">
      <alignment horizontal="right"/>
      <protection/>
    </xf>
    <xf numFmtId="0" fontId="1" fillId="0" borderId="0" xfId="64" applyFill="1">
      <alignment/>
      <protection/>
    </xf>
    <xf numFmtId="0" fontId="1" fillId="0" borderId="0" xfId="63" applyFont="1">
      <alignment/>
      <protection/>
    </xf>
    <xf numFmtId="4" fontId="1" fillId="0" borderId="0" xfId="63" applyNumberFormat="1" applyFill="1">
      <alignment/>
      <protection/>
    </xf>
    <xf numFmtId="49" fontId="2" fillId="0" borderId="57" xfId="60" applyNumberFormat="1" applyFont="1" applyBorder="1" applyAlignment="1">
      <alignment horizontal="center"/>
      <protection/>
    </xf>
    <xf numFmtId="4" fontId="8" fillId="0" borderId="58" xfId="60" applyNumberFormat="1" applyFont="1" applyBorder="1" applyAlignment="1">
      <alignment horizontal="right"/>
      <protection/>
    </xf>
    <xf numFmtId="4" fontId="6" fillId="0" borderId="12" xfId="60" applyNumberFormat="1" applyFont="1" applyBorder="1" applyAlignment="1">
      <alignment horizontal="right"/>
      <protection/>
    </xf>
    <xf numFmtId="0" fontId="2" fillId="0" borderId="10" xfId="60" applyFont="1" applyBorder="1" applyAlignment="1">
      <alignment horizontal="center" vertical="center"/>
      <protection/>
    </xf>
    <xf numFmtId="4" fontId="4" fillId="0" borderId="12" xfId="60" applyNumberFormat="1" applyFont="1" applyBorder="1" applyAlignment="1">
      <alignment horizontal="right"/>
      <protection/>
    </xf>
    <xf numFmtId="4" fontId="4" fillId="0" borderId="0" xfId="60" applyNumberFormat="1" applyFont="1" applyFill="1" applyAlignment="1">
      <alignment horizontal="right"/>
      <protection/>
    </xf>
    <xf numFmtId="4" fontId="8" fillId="0" borderId="0" xfId="60" applyNumberFormat="1" applyFont="1" applyAlignment="1">
      <alignment horizontal="right"/>
      <protection/>
    </xf>
    <xf numFmtId="4" fontId="4" fillId="0" borderId="22" xfId="60" applyNumberFormat="1" applyFont="1" applyBorder="1" applyAlignment="1">
      <alignment horizontal="right"/>
      <protection/>
    </xf>
    <xf numFmtId="4" fontId="6" fillId="0" borderId="31" xfId="60" applyNumberFormat="1" applyFont="1" applyBorder="1" applyAlignment="1">
      <alignment horizontal="right"/>
      <protection/>
    </xf>
    <xf numFmtId="4" fontId="6" fillId="0" borderId="31" xfId="60" applyNumberFormat="1" applyFont="1" applyFill="1" applyBorder="1" applyAlignment="1">
      <alignment horizontal="right"/>
      <protection/>
    </xf>
    <xf numFmtId="4" fontId="6" fillId="0" borderId="32" xfId="63" applyNumberFormat="1" applyFont="1" applyFill="1" applyBorder="1" applyAlignment="1">
      <alignment horizontal="right" wrapText="1"/>
      <protection/>
    </xf>
    <xf numFmtId="49" fontId="2" fillId="0" borderId="59" xfId="65" applyNumberFormat="1" applyFont="1" applyBorder="1" applyAlignment="1">
      <alignment horizontal="center"/>
      <protection/>
    </xf>
    <xf numFmtId="2" fontId="27" fillId="0" borderId="0" xfId="0" applyNumberFormat="1" applyFont="1" applyBorder="1" applyAlignment="1">
      <alignment horizontal="right"/>
    </xf>
    <xf numFmtId="4" fontId="26" fillId="0" borderId="0" xfId="66" applyNumberFormat="1" applyFont="1" applyAlignment="1">
      <alignment horizontal="right"/>
      <protection/>
    </xf>
    <xf numFmtId="4" fontId="25" fillId="0" borderId="0" xfId="66" applyNumberFormat="1" applyFont="1" applyBorder="1" applyAlignment="1">
      <alignment horizontal="right"/>
      <protection/>
    </xf>
    <xf numFmtId="169" fontId="15" fillId="0" borderId="32" xfId="65" applyNumberFormat="1" applyFont="1" applyBorder="1" applyAlignment="1">
      <alignment horizontal="right" wrapText="1"/>
      <protection/>
    </xf>
    <xf numFmtId="169" fontId="15" fillId="0" borderId="41" xfId="65" applyNumberFormat="1" applyFont="1" applyBorder="1" applyAlignment="1">
      <alignment horizontal="right" wrapText="1"/>
      <protection/>
    </xf>
    <xf numFmtId="4" fontId="1" fillId="0" borderId="41" xfId="65" applyNumberFormat="1" applyFont="1" applyBorder="1" applyAlignment="1">
      <alignment horizontal="right"/>
      <protection/>
    </xf>
    <xf numFmtId="49" fontId="2" fillId="0" borderId="10" xfId="65" applyNumberFormat="1" applyFont="1" applyBorder="1" applyAlignment="1">
      <alignment horizontal="center"/>
      <protection/>
    </xf>
    <xf numFmtId="169" fontId="14" fillId="0" borderId="11" xfId="65" applyNumberFormat="1" applyFont="1" applyBorder="1" applyAlignment="1">
      <alignment horizontal="right"/>
      <protection/>
    </xf>
    <xf numFmtId="169" fontId="14" fillId="0" borderId="37" xfId="65" applyNumberFormat="1" applyFont="1" applyBorder="1" applyAlignment="1">
      <alignment horizontal="right"/>
      <protection/>
    </xf>
    <xf numFmtId="2" fontId="14" fillId="0" borderId="12" xfId="65" applyNumberFormat="1" applyFont="1" applyBorder="1" applyAlignment="1">
      <alignment horizontal="right"/>
      <protection/>
    </xf>
    <xf numFmtId="2" fontId="1" fillId="0" borderId="42" xfId="65" applyNumberFormat="1" applyFont="1" applyBorder="1" applyAlignment="1">
      <alignment horizontal="right"/>
      <protection/>
    </xf>
    <xf numFmtId="49" fontId="2" fillId="0" borderId="57" xfId="65" applyNumberFormat="1" applyFont="1" applyBorder="1" applyAlignment="1">
      <alignment horizontal="center"/>
      <protection/>
    </xf>
    <xf numFmtId="169" fontId="14" fillId="0" borderId="11" xfId="65" applyNumberFormat="1" applyFont="1" applyBorder="1" applyAlignment="1" quotePrefix="1">
      <alignment horizontal="right"/>
      <protection/>
    </xf>
    <xf numFmtId="169" fontId="14" fillId="0" borderId="37" xfId="65" applyNumberFormat="1" applyFont="1" applyBorder="1" applyAlignment="1" quotePrefix="1">
      <alignment horizontal="right"/>
      <protection/>
    </xf>
    <xf numFmtId="169" fontId="6" fillId="0" borderId="32" xfId="65" applyNumberFormat="1" applyFont="1" applyBorder="1" applyAlignment="1">
      <alignment horizontal="right"/>
      <protection/>
    </xf>
    <xf numFmtId="49" fontId="2" fillId="0" borderId="60" xfId="65" applyNumberFormat="1" applyFont="1" applyBorder="1" applyAlignment="1">
      <alignment horizontal="center"/>
      <protection/>
    </xf>
    <xf numFmtId="169" fontId="6" fillId="0" borderId="30" xfId="65" applyNumberFormat="1" applyFont="1" applyBorder="1" applyAlignment="1">
      <alignment horizontal="right"/>
      <protection/>
    </xf>
    <xf numFmtId="169" fontId="6" fillId="0" borderId="36" xfId="65" applyNumberFormat="1" applyFont="1" applyBorder="1" applyAlignment="1">
      <alignment horizontal="right"/>
      <protection/>
    </xf>
    <xf numFmtId="4" fontId="14" fillId="0" borderId="32" xfId="65" applyNumberFormat="1" applyFont="1" applyBorder="1" applyAlignment="1">
      <alignment horizontal="right"/>
      <protection/>
    </xf>
    <xf numFmtId="4" fontId="14" fillId="0" borderId="41" xfId="65" applyNumberFormat="1" applyFont="1" applyBorder="1" applyAlignment="1">
      <alignment horizontal="right"/>
      <protection/>
    </xf>
    <xf numFmtId="4" fontId="14" fillId="0" borderId="11" xfId="65" applyNumberFormat="1" applyFont="1" applyBorder="1" applyAlignment="1">
      <alignment horizontal="right"/>
      <protection/>
    </xf>
    <xf numFmtId="4" fontId="14" fillId="0" borderId="37" xfId="65" applyNumberFormat="1" applyFont="1" applyBorder="1" applyAlignment="1">
      <alignment horizontal="right"/>
      <protection/>
    </xf>
    <xf numFmtId="2" fontId="14" fillId="0" borderId="27" xfId="65" applyNumberFormat="1" applyFont="1" applyBorder="1" applyAlignment="1">
      <alignment horizontal="right"/>
      <protection/>
    </xf>
    <xf numFmtId="4" fontId="14" fillId="0" borderId="11" xfId="65" applyNumberFormat="1" applyFont="1" applyBorder="1" applyAlignment="1">
      <alignment horizontal="right"/>
      <protection/>
    </xf>
    <xf numFmtId="0" fontId="2" fillId="0" borderId="10" xfId="65" applyFont="1" applyBorder="1" applyAlignment="1">
      <alignment horizontal="center"/>
      <protection/>
    </xf>
    <xf numFmtId="0" fontId="7" fillId="0" borderId="0" xfId="65" applyFont="1" applyBorder="1" applyAlignment="1">
      <alignment horizontal="left"/>
      <protection/>
    </xf>
    <xf numFmtId="0" fontId="7" fillId="0" borderId="41" xfId="65" applyFont="1" applyBorder="1" applyAlignment="1">
      <alignment horizontal="left"/>
      <protection/>
    </xf>
    <xf numFmtId="0" fontId="7" fillId="0" borderId="31" xfId="65" applyFont="1" applyBorder="1" applyAlignment="1">
      <alignment horizontal="left"/>
      <protection/>
    </xf>
    <xf numFmtId="0" fontId="2" fillId="0" borderId="19" xfId="65" applyFont="1" applyBorder="1" applyAlignment="1">
      <alignment horizontal="center"/>
      <protection/>
    </xf>
    <xf numFmtId="169" fontId="6" fillId="0" borderId="41" xfId="65" applyNumberFormat="1" applyFont="1" applyBorder="1" applyAlignment="1">
      <alignment horizontal="right" wrapText="1"/>
      <protection/>
    </xf>
    <xf numFmtId="169" fontId="1" fillId="0" borderId="26" xfId="65" applyNumberFormat="1" applyFont="1" applyBorder="1" applyAlignment="1">
      <alignment horizontal="right"/>
      <protection/>
    </xf>
    <xf numFmtId="0" fontId="13" fillId="0" borderId="61" xfId="66" applyFont="1" applyBorder="1" applyAlignment="1">
      <alignment horizontal="center"/>
      <protection/>
    </xf>
    <xf numFmtId="4" fontId="0" fillId="0" borderId="41" xfId="0" applyNumberFormat="1" applyFont="1" applyBorder="1" applyAlignment="1" quotePrefix="1">
      <alignment horizontal="right"/>
    </xf>
    <xf numFmtId="0" fontId="0" fillId="0" borderId="0" xfId="0" applyAlignment="1">
      <alignment horizontal="center"/>
    </xf>
    <xf numFmtId="2" fontId="27" fillId="0" borderId="0" xfId="0" applyNumberFormat="1" applyFont="1" applyBorder="1" applyAlignment="1">
      <alignment horizontal="left"/>
    </xf>
    <xf numFmtId="3" fontId="49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3" fontId="48" fillId="0" borderId="0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3" fontId="53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26" xfId="0" applyFont="1" applyBorder="1" applyAlignment="1">
      <alignment/>
    </xf>
    <xf numFmtId="0" fontId="56" fillId="0" borderId="26" xfId="0" applyFont="1" applyBorder="1" applyAlignment="1">
      <alignment horizontal="center"/>
    </xf>
    <xf numFmtId="0" fontId="57" fillId="0" borderId="26" xfId="0" applyFont="1" applyBorder="1" applyAlignment="1">
      <alignment/>
    </xf>
    <xf numFmtId="0" fontId="56" fillId="0" borderId="26" xfId="0" applyFont="1" applyBorder="1" applyAlignment="1">
      <alignment wrapText="1"/>
    </xf>
    <xf numFmtId="3" fontId="56" fillId="0" borderId="26" xfId="0" applyNumberFormat="1" applyFont="1" applyBorder="1" applyAlignment="1">
      <alignment/>
    </xf>
    <xf numFmtId="3" fontId="56" fillId="0" borderId="26" xfId="0" applyNumberFormat="1" applyFont="1" applyBorder="1" applyAlignment="1">
      <alignment horizontal="right"/>
    </xf>
    <xf numFmtId="3" fontId="56" fillId="0" borderId="0" xfId="0" applyNumberFormat="1" applyFont="1" applyBorder="1" applyAlignment="1">
      <alignment/>
    </xf>
    <xf numFmtId="3" fontId="56" fillId="0" borderId="26" xfId="0" applyNumberFormat="1" applyFont="1" applyBorder="1" applyAlignment="1">
      <alignment horizontal="left"/>
    </xf>
    <xf numFmtId="0" fontId="58" fillId="0" borderId="26" xfId="0" applyFont="1" applyBorder="1" applyAlignment="1">
      <alignment/>
    </xf>
    <xf numFmtId="3" fontId="54" fillId="0" borderId="26" xfId="0" applyNumberFormat="1" applyFont="1" applyBorder="1" applyAlignment="1">
      <alignment/>
    </xf>
    <xf numFmtId="3" fontId="56" fillId="0" borderId="0" xfId="0" applyNumberFormat="1" applyFont="1" applyAlignment="1">
      <alignment/>
    </xf>
    <xf numFmtId="0" fontId="48" fillId="0" borderId="39" xfId="0" applyFont="1" applyBorder="1" applyAlignment="1">
      <alignment horizontal="center"/>
    </xf>
    <xf numFmtId="0" fontId="1" fillId="0" borderId="26" xfId="72" applyFont="1" applyBorder="1" applyAlignment="1">
      <alignment horizontal="center" vertical="center" wrapText="1"/>
      <protection/>
    </xf>
    <xf numFmtId="0" fontId="15" fillId="0" borderId="0" xfId="57" applyFont="1">
      <alignment/>
      <protection/>
    </xf>
    <xf numFmtId="0" fontId="1" fillId="0" borderId="0" xfId="56">
      <alignment/>
      <protection/>
    </xf>
    <xf numFmtId="0" fontId="3" fillId="0" borderId="0" xfId="56" applyFont="1" applyAlignment="1">
      <alignment horizontal="right"/>
      <protection/>
    </xf>
    <xf numFmtId="0" fontId="4" fillId="0" borderId="0" xfId="56" applyFont="1" applyAlignment="1">
      <alignment horizontal="center"/>
      <protection/>
    </xf>
    <xf numFmtId="0" fontId="2" fillId="0" borderId="62" xfId="56" applyFont="1" applyBorder="1" applyAlignment="1">
      <alignment horizontal="center" vertical="center" wrapText="1"/>
      <protection/>
    </xf>
    <xf numFmtId="0" fontId="2" fillId="0" borderId="63" xfId="56" applyFont="1" applyBorder="1" applyAlignment="1">
      <alignment horizontal="center" vertical="center"/>
      <protection/>
    </xf>
    <xf numFmtId="0" fontId="7" fillId="0" borderId="50" xfId="56" applyFont="1" applyBorder="1" applyAlignment="1">
      <alignment horizontal="center" vertical="center"/>
      <protection/>
    </xf>
    <xf numFmtId="0" fontId="1" fillId="0" borderId="14" xfId="56" applyBorder="1">
      <alignment/>
      <protection/>
    </xf>
    <xf numFmtId="164" fontId="2" fillId="0" borderId="26" xfId="56" applyNumberFormat="1" applyFont="1" applyBorder="1" applyAlignment="1">
      <alignment horizontal="right"/>
      <protection/>
    </xf>
    <xf numFmtId="164" fontId="59" fillId="0" borderId="22" xfId="56" applyNumberFormat="1" applyFont="1" applyBorder="1" applyAlignment="1">
      <alignment horizontal="right"/>
      <protection/>
    </xf>
    <xf numFmtId="0" fontId="2" fillId="0" borderId="14" xfId="56" applyFont="1" applyBorder="1" applyAlignment="1">
      <alignment horizontal="center"/>
      <protection/>
    </xf>
    <xf numFmtId="164" fontId="2" fillId="0" borderId="41" xfId="56" applyNumberFormat="1" applyFont="1" applyFill="1" applyBorder="1" applyAlignment="1">
      <alignment horizontal="right"/>
      <protection/>
    </xf>
    <xf numFmtId="0" fontId="2" fillId="0" borderId="18" xfId="56" applyFont="1" applyBorder="1" applyAlignment="1">
      <alignment horizontal="center"/>
      <protection/>
    </xf>
    <xf numFmtId="3" fontId="2" fillId="0" borderId="26" xfId="75" applyNumberFormat="1" applyFont="1" applyBorder="1" applyAlignment="1">
      <alignment horizontal="right"/>
    </xf>
    <xf numFmtId="3" fontId="59" fillId="0" borderId="22" xfId="56" applyNumberFormat="1" applyFont="1" applyBorder="1" applyAlignment="1">
      <alignment horizontal="right"/>
      <protection/>
    </xf>
    <xf numFmtId="3" fontId="2" fillId="0" borderId="26" xfId="56" applyNumberFormat="1" applyFont="1" applyBorder="1" applyAlignment="1">
      <alignment horizontal="right"/>
      <protection/>
    </xf>
    <xf numFmtId="3" fontId="2" fillId="0" borderId="26" xfId="75" applyNumberFormat="1" applyFont="1" applyBorder="1" applyAlignment="1" quotePrefix="1">
      <alignment horizontal="right"/>
    </xf>
    <xf numFmtId="3" fontId="5" fillId="0" borderId="26" xfId="56" applyNumberFormat="1" applyFont="1" applyBorder="1" applyAlignment="1">
      <alignment horizontal="right"/>
      <protection/>
    </xf>
    <xf numFmtId="3" fontId="2" fillId="0" borderId="36" xfId="56" applyNumberFormat="1" applyFont="1" applyBorder="1" applyAlignment="1" quotePrefix="1">
      <alignment horizontal="right"/>
      <protection/>
    </xf>
    <xf numFmtId="0" fontId="2" fillId="0" borderId="15" xfId="56" applyFont="1" applyBorder="1" applyAlignment="1">
      <alignment horizontal="center"/>
      <protection/>
    </xf>
    <xf numFmtId="3" fontId="5" fillId="0" borderId="30" xfId="56" applyNumberFormat="1" applyFont="1" applyBorder="1" applyAlignment="1">
      <alignment horizontal="right"/>
      <protection/>
    </xf>
    <xf numFmtId="3" fontId="5" fillId="0" borderId="22" xfId="56" applyNumberFormat="1" applyFont="1" applyBorder="1" applyAlignment="1">
      <alignment horizontal="right"/>
      <protection/>
    </xf>
    <xf numFmtId="3" fontId="5" fillId="0" borderId="42" xfId="56" applyNumberFormat="1" applyFont="1" applyBorder="1" applyAlignment="1">
      <alignment horizontal="right"/>
      <protection/>
    </xf>
    <xf numFmtId="3" fontId="2" fillId="0" borderId="46" xfId="56" applyNumberFormat="1" applyFont="1" applyBorder="1" applyAlignment="1" quotePrefix="1">
      <alignment horizontal="right"/>
      <protection/>
    </xf>
    <xf numFmtId="0" fontId="10" fillId="0" borderId="0" xfId="69" applyFont="1">
      <alignment/>
      <protection/>
    </xf>
    <xf numFmtId="0" fontId="1" fillId="0" borderId="0" xfId="69">
      <alignment/>
      <protection/>
    </xf>
    <xf numFmtId="0" fontId="11" fillId="0" borderId="0" xfId="69" applyFont="1" applyAlignment="1">
      <alignment horizontal="right"/>
      <protection/>
    </xf>
    <xf numFmtId="0" fontId="12" fillId="0" borderId="0" xfId="69" applyFont="1" applyAlignment="1">
      <alignment horizontal="center"/>
      <protection/>
    </xf>
    <xf numFmtId="0" fontId="13" fillId="0" borderId="14" xfId="69" applyFont="1" applyBorder="1" applyAlignment="1">
      <alignment horizontal="center"/>
      <protection/>
    </xf>
    <xf numFmtId="0" fontId="10" fillId="0" borderId="18" xfId="69" applyFont="1" applyBorder="1">
      <alignment/>
      <protection/>
    </xf>
    <xf numFmtId="0" fontId="1" fillId="0" borderId="0" xfId="69" applyAlignment="1">
      <alignment horizontal="right"/>
      <protection/>
    </xf>
    <xf numFmtId="0" fontId="13" fillId="0" borderId="15" xfId="69" applyFont="1" applyBorder="1" applyAlignment="1">
      <alignment horizontal="center"/>
      <protection/>
    </xf>
    <xf numFmtId="0" fontId="1" fillId="0" borderId="0" xfId="71">
      <alignment/>
      <protection/>
    </xf>
    <xf numFmtId="0" fontId="3" fillId="0" borderId="0" xfId="71" applyFont="1" applyAlignment="1">
      <alignment horizontal="right"/>
      <protection/>
    </xf>
    <xf numFmtId="0" fontId="1" fillId="0" borderId="0" xfId="71" applyBorder="1" applyAlignment="1">
      <alignment horizontal="center"/>
      <protection/>
    </xf>
    <xf numFmtId="0" fontId="1" fillId="0" borderId="0" xfId="71" applyBorder="1" applyAlignment="1">
      <alignment horizontal="right"/>
      <protection/>
    </xf>
    <xf numFmtId="0" fontId="1" fillId="0" borderId="0" xfId="71" applyFont="1" applyBorder="1" applyAlignment="1">
      <alignment horizontal="right"/>
      <protection/>
    </xf>
    <xf numFmtId="0" fontId="1" fillId="0" borderId="14" xfId="71" applyFont="1" applyBorder="1" applyAlignment="1">
      <alignment horizontal="center"/>
      <protection/>
    </xf>
    <xf numFmtId="0" fontId="60" fillId="0" borderId="26" xfId="71" applyFont="1" applyBorder="1" applyAlignment="1">
      <alignment horizontal="center" vertical="justify" wrapText="1"/>
      <protection/>
    </xf>
    <xf numFmtId="4" fontId="60" fillId="0" borderId="26" xfId="71" applyNumberFormat="1" applyFont="1" applyBorder="1" applyAlignment="1">
      <alignment horizontal="right"/>
      <protection/>
    </xf>
    <xf numFmtId="4" fontId="60" fillId="0" borderId="26" xfId="71" applyNumberFormat="1" applyFont="1" applyBorder="1" applyAlignment="1" quotePrefix="1">
      <alignment horizontal="right"/>
      <protection/>
    </xf>
    <xf numFmtId="4" fontId="60" fillId="0" borderId="22" xfId="71" applyNumberFormat="1" applyFont="1" applyBorder="1" applyAlignment="1">
      <alignment horizontal="right"/>
      <protection/>
    </xf>
    <xf numFmtId="0" fontId="60" fillId="0" borderId="14" xfId="71" applyFont="1" applyBorder="1" applyAlignment="1">
      <alignment horizontal="center"/>
      <protection/>
    </xf>
    <xf numFmtId="0" fontId="1" fillId="0" borderId="15" xfId="71" applyFont="1" applyBorder="1" applyAlignment="1">
      <alignment horizontal="center"/>
      <protection/>
    </xf>
    <xf numFmtId="0" fontId="60" fillId="0" borderId="30" xfId="71" applyFont="1" applyBorder="1" applyAlignment="1">
      <alignment horizontal="center" vertical="justify" wrapText="1"/>
      <protection/>
    </xf>
    <xf numFmtId="4" fontId="60" fillId="0" borderId="30" xfId="71" applyNumberFormat="1" applyFont="1" applyBorder="1" applyAlignment="1">
      <alignment horizontal="right"/>
      <protection/>
    </xf>
    <xf numFmtId="4" fontId="60" fillId="0" borderId="30" xfId="71" applyNumberFormat="1" applyFont="1" applyBorder="1" applyAlignment="1" quotePrefix="1">
      <alignment horizontal="right"/>
      <protection/>
    </xf>
    <xf numFmtId="4" fontId="60" fillId="0" borderId="42" xfId="71" applyNumberFormat="1" applyFont="1" applyBorder="1" applyAlignment="1">
      <alignment horizontal="right"/>
      <protection/>
    </xf>
    <xf numFmtId="0" fontId="1" fillId="0" borderId="64" xfId="71" applyBorder="1" applyAlignment="1">
      <alignment horizontal="center"/>
      <protection/>
    </xf>
    <xf numFmtId="0" fontId="61" fillId="0" borderId="65" xfId="71" applyFont="1" applyBorder="1" applyAlignment="1">
      <alignment horizontal="right"/>
      <protection/>
    </xf>
    <xf numFmtId="4" fontId="61" fillId="0" borderId="65" xfId="71" applyNumberFormat="1" applyFont="1" applyBorder="1" applyAlignment="1">
      <alignment horizontal="right"/>
      <protection/>
    </xf>
    <xf numFmtId="4" fontId="61" fillId="0" borderId="66" xfId="71" applyNumberFormat="1" applyFont="1" applyBorder="1" applyAlignment="1">
      <alignment horizontal="right"/>
      <protection/>
    </xf>
    <xf numFmtId="0" fontId="60" fillId="0" borderId="0" xfId="71" applyFont="1">
      <alignment/>
      <protection/>
    </xf>
    <xf numFmtId="0" fontId="1" fillId="0" borderId="0" xfId="67" applyFont="1">
      <alignment/>
      <protection/>
    </xf>
    <xf numFmtId="0" fontId="1" fillId="0" borderId="0" xfId="67">
      <alignment/>
      <protection/>
    </xf>
    <xf numFmtId="0" fontId="3" fillId="0" borderId="0" xfId="67" applyFont="1" applyAlignment="1">
      <alignment horizontal="right"/>
      <protection/>
    </xf>
    <xf numFmtId="0" fontId="1" fillId="0" borderId="17" xfId="67" applyBorder="1">
      <alignment/>
      <protection/>
    </xf>
    <xf numFmtId="0" fontId="1" fillId="0" borderId="0" xfId="67" applyBorder="1">
      <alignment/>
      <protection/>
    </xf>
    <xf numFmtId="0" fontId="2" fillId="0" borderId="14" xfId="67" applyFont="1" applyBorder="1" applyAlignment="1">
      <alignment horizontal="center"/>
      <protection/>
    </xf>
    <xf numFmtId="0" fontId="2" fillId="0" borderId="26" xfId="67" applyFont="1" applyBorder="1" applyAlignment="1">
      <alignment horizontal="center"/>
      <protection/>
    </xf>
    <xf numFmtId="0" fontId="2" fillId="0" borderId="22" xfId="67" applyFont="1" applyBorder="1" applyAlignment="1">
      <alignment horizontal="center"/>
      <protection/>
    </xf>
    <xf numFmtId="0" fontId="2" fillId="0" borderId="16" xfId="67" applyFont="1" applyBorder="1" applyAlignment="1">
      <alignment horizontal="center"/>
      <protection/>
    </xf>
    <xf numFmtId="0" fontId="2" fillId="0" borderId="32" xfId="67" applyFont="1" applyBorder="1" applyAlignment="1">
      <alignment horizontal="left"/>
      <protection/>
    </xf>
    <xf numFmtId="4" fontId="1" fillId="0" borderId="32" xfId="67" applyNumberFormat="1" applyFont="1" applyBorder="1" applyAlignment="1">
      <alignment horizontal="right"/>
      <protection/>
    </xf>
    <xf numFmtId="4" fontId="1" fillId="0" borderId="27" xfId="67" applyNumberFormat="1" applyFont="1" applyBorder="1" applyAlignment="1" quotePrefix="1">
      <alignment horizontal="right"/>
      <protection/>
    </xf>
    <xf numFmtId="4" fontId="1" fillId="0" borderId="32" xfId="67" applyNumberFormat="1" applyFont="1" applyBorder="1" applyAlignment="1" quotePrefix="1">
      <alignment horizontal="right"/>
      <protection/>
    </xf>
    <xf numFmtId="0" fontId="2" fillId="0" borderId="18" xfId="67" applyFont="1" applyBorder="1">
      <alignment/>
      <protection/>
    </xf>
    <xf numFmtId="0" fontId="5" fillId="0" borderId="36" xfId="67" applyFont="1" applyBorder="1" applyAlignment="1">
      <alignment wrapText="1"/>
      <protection/>
    </xf>
    <xf numFmtId="4" fontId="4" fillId="0" borderId="36" xfId="67" applyNumberFormat="1" applyFont="1" applyBorder="1" applyAlignment="1">
      <alignment horizontal="right"/>
      <protection/>
    </xf>
    <xf numFmtId="4" fontId="4" fillId="0" borderId="46" xfId="67" applyNumberFormat="1" applyFont="1" applyBorder="1" applyAlignment="1">
      <alignment horizontal="right"/>
      <protection/>
    </xf>
    <xf numFmtId="0" fontId="1" fillId="0" borderId="0" xfId="67" applyAlignment="1">
      <alignment horizontal="right"/>
      <protection/>
    </xf>
    <xf numFmtId="0" fontId="10" fillId="0" borderId="0" xfId="68" applyFont="1">
      <alignment/>
      <protection/>
    </xf>
    <xf numFmtId="0" fontId="1" fillId="0" borderId="0" xfId="68">
      <alignment/>
      <protection/>
    </xf>
    <xf numFmtId="0" fontId="11" fillId="0" borderId="0" xfId="68" applyFont="1" applyAlignment="1">
      <alignment horizontal="right"/>
      <protection/>
    </xf>
    <xf numFmtId="0" fontId="12" fillId="0" borderId="0" xfId="68" applyFont="1" applyAlignment="1">
      <alignment horizontal="center"/>
      <protection/>
    </xf>
    <xf numFmtId="0" fontId="1" fillId="0" borderId="17" xfId="68" applyBorder="1">
      <alignment/>
      <protection/>
    </xf>
    <xf numFmtId="0" fontId="13" fillId="0" borderId="14" xfId="68" applyFont="1" applyBorder="1" applyAlignment="1">
      <alignment horizontal="center"/>
      <protection/>
    </xf>
    <xf numFmtId="0" fontId="13" fillId="0" borderId="26" xfId="68" applyFont="1" applyBorder="1" applyAlignment="1">
      <alignment horizontal="center"/>
      <protection/>
    </xf>
    <xf numFmtId="0" fontId="13" fillId="0" borderId="22" xfId="68" applyFont="1" applyBorder="1" applyAlignment="1">
      <alignment horizontal="center"/>
      <protection/>
    </xf>
    <xf numFmtId="0" fontId="13" fillId="0" borderId="16" xfId="68" applyFont="1" applyBorder="1">
      <alignment/>
      <protection/>
    </xf>
    <xf numFmtId="4" fontId="11" fillId="0" borderId="32" xfId="68" applyNumberFormat="1" applyFont="1" applyBorder="1" applyAlignment="1">
      <alignment horizontal="right"/>
      <protection/>
    </xf>
    <xf numFmtId="4" fontId="11" fillId="0" borderId="42" xfId="68" applyNumberFormat="1" applyFont="1" applyBorder="1" applyAlignment="1">
      <alignment horizontal="right"/>
      <protection/>
    </xf>
    <xf numFmtId="0" fontId="13" fillId="0" borderId="16" xfId="68" applyFont="1" applyBorder="1" applyAlignment="1">
      <alignment horizontal="center"/>
      <protection/>
    </xf>
    <xf numFmtId="4" fontId="10" fillId="0" borderId="32" xfId="68" applyNumberFormat="1" applyFont="1" applyBorder="1" applyAlignment="1">
      <alignment horizontal="right"/>
      <protection/>
    </xf>
    <xf numFmtId="4" fontId="10" fillId="0" borderId="27" xfId="68" applyNumberFormat="1" applyFont="1" applyBorder="1" applyAlignment="1">
      <alignment horizontal="right"/>
      <protection/>
    </xf>
    <xf numFmtId="0" fontId="13" fillId="0" borderId="67" xfId="68" applyFont="1" applyBorder="1" applyAlignment="1">
      <alignment horizontal="center"/>
      <protection/>
    </xf>
    <xf numFmtId="4" fontId="11" fillId="0" borderId="68" xfId="68" applyNumberFormat="1" applyFont="1" applyBorder="1" applyAlignment="1">
      <alignment horizontal="right"/>
      <protection/>
    </xf>
    <xf numFmtId="4" fontId="11" fillId="0" borderId="69" xfId="68" applyNumberFormat="1" applyFont="1" applyBorder="1" applyAlignment="1">
      <alignment horizontal="right"/>
      <protection/>
    </xf>
    <xf numFmtId="4" fontId="10" fillId="0" borderId="27" xfId="68" applyNumberFormat="1" applyFont="1" applyBorder="1" applyAlignment="1">
      <alignment horizontal="right"/>
      <protection/>
    </xf>
    <xf numFmtId="4" fontId="10" fillId="0" borderId="41" xfId="68" applyNumberFormat="1" applyFont="1" applyBorder="1" applyAlignment="1">
      <alignment horizontal="right"/>
      <protection/>
    </xf>
    <xf numFmtId="4" fontId="10" fillId="0" borderId="0" xfId="68" applyNumberFormat="1" applyFont="1" applyBorder="1" applyAlignment="1">
      <alignment horizontal="right"/>
      <protection/>
    </xf>
    <xf numFmtId="0" fontId="13" fillId="0" borderId="18" xfId="68" applyFont="1" applyBorder="1" applyAlignment="1">
      <alignment horizontal="center"/>
      <protection/>
    </xf>
    <xf numFmtId="4" fontId="19" fillId="0" borderId="36" xfId="68" applyNumberFormat="1" applyFont="1" applyBorder="1" applyAlignment="1">
      <alignment horizontal="right"/>
      <protection/>
    </xf>
    <xf numFmtId="4" fontId="19" fillId="0" borderId="46" xfId="68" applyNumberFormat="1" applyFont="1" applyBorder="1" applyAlignment="1">
      <alignment horizontal="right"/>
      <protection/>
    </xf>
    <xf numFmtId="0" fontId="1" fillId="0" borderId="0" xfId="68" applyBorder="1">
      <alignment/>
      <protection/>
    </xf>
    <xf numFmtId="0" fontId="19" fillId="0" borderId="0" xfId="68" applyFont="1" applyAlignment="1">
      <alignment horizontal="right"/>
      <protection/>
    </xf>
    <xf numFmtId="0" fontId="1" fillId="0" borderId="0" xfId="62">
      <alignment/>
      <protection/>
    </xf>
    <xf numFmtId="0" fontId="65" fillId="24" borderId="26" xfId="62" applyFont="1" applyFill="1" applyBorder="1" applyAlignment="1">
      <alignment horizontal="center" vertical="top" wrapText="1"/>
      <protection/>
    </xf>
    <xf numFmtId="0" fontId="66" fillId="24" borderId="26" xfId="62" applyFont="1" applyFill="1" applyBorder="1" applyAlignment="1">
      <alignment vertical="top" wrapText="1"/>
      <protection/>
    </xf>
    <xf numFmtId="0" fontId="67" fillId="24" borderId="26" xfId="62" applyFont="1" applyFill="1" applyBorder="1" applyAlignment="1">
      <alignment horizontal="center" vertical="top" wrapText="1"/>
      <protection/>
    </xf>
    <xf numFmtId="0" fontId="65" fillId="24" borderId="26" xfId="62" applyFont="1" applyFill="1" applyBorder="1" applyAlignment="1">
      <alignment vertical="top" wrapText="1"/>
      <protection/>
    </xf>
    <xf numFmtId="0" fontId="49" fillId="24" borderId="26" xfId="62" applyFont="1" applyFill="1" applyBorder="1" applyAlignment="1">
      <alignment vertical="top" wrapText="1"/>
      <protection/>
    </xf>
    <xf numFmtId="0" fontId="69" fillId="24" borderId="26" xfId="62" applyFont="1" applyFill="1" applyBorder="1" applyAlignment="1">
      <alignment vertical="top" wrapText="1"/>
      <protection/>
    </xf>
    <xf numFmtId="1" fontId="49" fillId="24" borderId="26" xfId="62" applyNumberFormat="1" applyFont="1" applyFill="1" applyBorder="1" applyAlignment="1">
      <alignment vertical="top" wrapText="1"/>
      <protection/>
    </xf>
    <xf numFmtId="0" fontId="69" fillId="24" borderId="26" xfId="62" applyFont="1" applyFill="1" applyBorder="1" applyAlignment="1">
      <alignment horizontal="center" vertical="top" wrapText="1"/>
      <protection/>
    </xf>
    <xf numFmtId="0" fontId="60" fillId="0" borderId="0" xfId="62" applyFont="1">
      <alignment/>
      <protection/>
    </xf>
    <xf numFmtId="0" fontId="49" fillId="0" borderId="0" xfId="62" applyFont="1">
      <alignment/>
      <protection/>
    </xf>
    <xf numFmtId="0" fontId="70" fillId="0" borderId="0" xfId="0" applyFont="1" applyAlignment="1">
      <alignment horizontal="righ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 quotePrefix="1">
      <alignment/>
    </xf>
    <xf numFmtId="4" fontId="1" fillId="0" borderId="22" xfId="58" applyNumberFormat="1" applyFont="1" applyBorder="1">
      <alignment/>
      <protection/>
    </xf>
    <xf numFmtId="169" fontId="6" fillId="0" borderId="32" xfId="65" applyNumberFormat="1" applyFont="1" applyBorder="1" applyAlignment="1">
      <alignment horizontal="right" wrapText="1"/>
      <protection/>
    </xf>
    <xf numFmtId="169" fontId="1" fillId="0" borderId="30" xfId="65" applyNumberFormat="1" applyFont="1" applyBorder="1" applyAlignment="1">
      <alignment horizontal="right" wrapText="1"/>
      <protection/>
    </xf>
    <xf numFmtId="169" fontId="1" fillId="0" borderId="40" xfId="65" applyNumberFormat="1" applyFont="1" applyBorder="1" applyAlignment="1">
      <alignment horizontal="right" wrapText="1"/>
      <protection/>
    </xf>
    <xf numFmtId="2" fontId="1" fillId="0" borderId="22" xfId="65" applyNumberFormat="1" applyFont="1" applyBorder="1" applyAlignment="1">
      <alignment horizontal="right"/>
      <protection/>
    </xf>
    <xf numFmtId="169" fontId="1" fillId="0" borderId="30" xfId="65" applyNumberFormat="1" applyFont="1" applyBorder="1" applyAlignment="1" quotePrefix="1">
      <alignment horizontal="right" wrapText="1"/>
      <protection/>
    </xf>
    <xf numFmtId="169" fontId="1" fillId="0" borderId="30" xfId="65" applyNumberFormat="1" applyFont="1" applyBorder="1" applyAlignment="1">
      <alignment horizontal="right" wrapText="1"/>
      <protection/>
    </xf>
    <xf numFmtId="169" fontId="1" fillId="0" borderId="24" xfId="65" applyNumberFormat="1" applyFont="1" applyBorder="1" applyAlignment="1" quotePrefix="1">
      <alignment horizontal="right"/>
      <protection/>
    </xf>
    <xf numFmtId="169" fontId="1" fillId="0" borderId="24" xfId="65" applyNumberFormat="1" applyFont="1" applyBorder="1" applyAlignment="1" quotePrefix="1">
      <alignment horizontal="right" wrapText="1"/>
      <protection/>
    </xf>
    <xf numFmtId="4" fontId="1" fillId="0" borderId="32" xfId="65" applyNumberFormat="1" applyFont="1" applyBorder="1" applyAlignment="1">
      <alignment horizontal="right"/>
      <protection/>
    </xf>
    <xf numFmtId="2" fontId="1" fillId="0" borderId="49" xfId="65" applyNumberFormat="1" applyFont="1" applyBorder="1" applyAlignment="1">
      <alignment horizontal="right"/>
      <protection/>
    </xf>
    <xf numFmtId="2" fontId="14" fillId="0" borderId="22" xfId="65" applyNumberFormat="1" applyFont="1" applyBorder="1" applyAlignment="1">
      <alignment horizontal="right"/>
      <protection/>
    </xf>
    <xf numFmtId="4" fontId="14" fillId="0" borderId="27" xfId="65" applyNumberFormat="1" applyFont="1" applyBorder="1" applyAlignment="1">
      <alignment horizontal="right"/>
      <protection/>
    </xf>
    <xf numFmtId="2" fontId="6" fillId="0" borderId="12" xfId="65" applyNumberFormat="1" applyFont="1" applyBorder="1" applyAlignment="1">
      <alignment horizontal="right"/>
      <protection/>
    </xf>
    <xf numFmtId="2" fontId="1" fillId="0" borderId="27" xfId="63" applyNumberFormat="1" applyFont="1" applyBorder="1" applyAlignment="1">
      <alignment horizontal="right"/>
      <protection/>
    </xf>
    <xf numFmtId="169" fontId="1" fillId="0" borderId="32" xfId="65" applyNumberFormat="1" applyFont="1" applyBorder="1" applyAlignment="1">
      <alignment horizontal="right" wrapText="1"/>
      <protection/>
    </xf>
    <xf numFmtId="169" fontId="10" fillId="0" borderId="32" xfId="66" applyNumberFormat="1" applyFont="1" applyBorder="1" applyAlignment="1">
      <alignment/>
      <protection/>
    </xf>
    <xf numFmtId="169" fontId="10" fillId="0" borderId="41" xfId="66" applyNumberFormat="1" applyFont="1" applyBorder="1" applyAlignment="1">
      <alignment horizontal="right"/>
      <protection/>
    </xf>
    <xf numFmtId="169" fontId="10" fillId="0" borderId="32" xfId="66" applyNumberFormat="1" applyFont="1" applyBorder="1" applyAlignment="1" quotePrefix="1">
      <alignment horizontal="right"/>
      <protection/>
    </xf>
    <xf numFmtId="0" fontId="23" fillId="0" borderId="26" xfId="68" applyFont="1" applyBorder="1" applyAlignment="1">
      <alignment horizontal="center"/>
      <protection/>
    </xf>
    <xf numFmtId="4" fontId="19" fillId="0" borderId="32" xfId="68" applyNumberFormat="1" applyFont="1" applyBorder="1" applyAlignment="1">
      <alignment horizontal="right"/>
      <protection/>
    </xf>
    <xf numFmtId="4" fontId="12" fillId="0" borderId="32" xfId="68" applyNumberFormat="1" applyFont="1" applyBorder="1" applyAlignment="1">
      <alignment horizontal="right"/>
      <protection/>
    </xf>
    <xf numFmtId="4" fontId="19" fillId="0" borderId="68" xfId="68" applyNumberFormat="1" applyFont="1" applyBorder="1" applyAlignment="1">
      <alignment horizontal="right"/>
      <protection/>
    </xf>
    <xf numFmtId="3" fontId="1" fillId="0" borderId="41" xfId="65" applyNumberFormat="1" applyFont="1" applyBorder="1" applyAlignment="1">
      <alignment horizontal="right"/>
      <protection/>
    </xf>
    <xf numFmtId="3" fontId="1" fillId="0" borderId="32" xfId="65" applyNumberFormat="1" applyFont="1" applyBorder="1" applyAlignment="1">
      <alignment horizontal="right"/>
      <protection/>
    </xf>
    <xf numFmtId="0" fontId="2" fillId="0" borderId="41" xfId="65" applyFont="1" applyBorder="1" applyAlignment="1">
      <alignment horizontal="left"/>
      <protection/>
    </xf>
    <xf numFmtId="0" fontId="2" fillId="0" borderId="0" xfId="65" applyFont="1" applyAlignment="1">
      <alignment horizontal="left"/>
      <protection/>
    </xf>
    <xf numFmtId="0" fontId="2" fillId="0" borderId="31" xfId="65" applyFont="1" applyBorder="1" applyAlignment="1">
      <alignment horizontal="left"/>
      <protection/>
    </xf>
    <xf numFmtId="0" fontId="2" fillId="0" borderId="23" xfId="60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31" xfId="0" applyBorder="1" applyAlignment="1">
      <alignment horizontal="left"/>
    </xf>
    <xf numFmtId="49" fontId="2" fillId="0" borderId="16" xfId="65" applyNumberFormat="1" applyFont="1" applyBorder="1" applyAlignment="1">
      <alignment horizontal="center"/>
      <protection/>
    </xf>
    <xf numFmtId="169" fontId="1" fillId="0" borderId="24" xfId="65" applyNumberFormat="1" applyFont="1" applyBorder="1" applyAlignment="1">
      <alignment horizontal="right"/>
      <protection/>
    </xf>
    <xf numFmtId="169" fontId="1" fillId="0" borderId="38" xfId="65" applyNumberFormat="1" applyFont="1" applyBorder="1" applyAlignment="1">
      <alignment horizontal="right"/>
      <protection/>
    </xf>
    <xf numFmtId="49" fontId="2" fillId="0" borderId="13" xfId="65" applyNumberFormat="1" applyFont="1" applyBorder="1" applyAlignment="1">
      <alignment horizontal="center"/>
      <protection/>
    </xf>
    <xf numFmtId="169" fontId="14" fillId="0" borderId="32" xfId="65" applyNumberFormat="1" applyFont="1" applyBorder="1" applyAlignment="1">
      <alignment horizontal="right"/>
      <protection/>
    </xf>
    <xf numFmtId="0" fontId="5" fillId="0" borderId="41" xfId="65" applyFont="1" applyBorder="1" applyAlignment="1">
      <alignment horizontal="left"/>
      <protection/>
    </xf>
    <xf numFmtId="4" fontId="15" fillId="0" borderId="11" xfId="65" applyNumberFormat="1" applyFont="1" applyBorder="1" applyAlignment="1">
      <alignment horizontal="right"/>
      <protection/>
    </xf>
    <xf numFmtId="169" fontId="6" fillId="0" borderId="11" xfId="65" applyNumberFormat="1" applyFont="1" applyBorder="1" applyAlignment="1">
      <alignment horizontal="right"/>
      <protection/>
    </xf>
    <xf numFmtId="4" fontId="6" fillId="0" borderId="11" xfId="65" applyNumberFormat="1" applyFont="1" applyBorder="1" applyAlignment="1">
      <alignment horizontal="right"/>
      <protection/>
    </xf>
    <xf numFmtId="0" fontId="2" fillId="0" borderId="16" xfId="65" applyFont="1" applyBorder="1" applyAlignment="1">
      <alignment horizontal="center"/>
      <protection/>
    </xf>
    <xf numFmtId="0" fontId="2" fillId="0" borderId="10" xfId="65" applyFont="1" applyBorder="1" applyAlignment="1">
      <alignment horizontal="center"/>
      <protection/>
    </xf>
    <xf numFmtId="0" fontId="2" fillId="0" borderId="19" xfId="65" applyFont="1" applyBorder="1" applyAlignment="1">
      <alignment horizontal="center"/>
      <protection/>
    </xf>
    <xf numFmtId="0" fontId="5" fillId="0" borderId="0" xfId="65" applyFont="1" applyBorder="1" applyAlignment="1">
      <alignment horizontal="left"/>
      <protection/>
    </xf>
    <xf numFmtId="0" fontId="2" fillId="0" borderId="70" xfId="65" applyFont="1" applyBorder="1" applyAlignment="1">
      <alignment horizontal="left"/>
      <protection/>
    </xf>
    <xf numFmtId="0" fontId="2" fillId="0" borderId="38" xfId="65" applyFont="1" applyBorder="1" applyAlignment="1">
      <alignment horizontal="left"/>
      <protection/>
    </xf>
    <xf numFmtId="0" fontId="2" fillId="0" borderId="33" xfId="65" applyFont="1" applyBorder="1" applyAlignment="1">
      <alignment horizontal="left"/>
      <protection/>
    </xf>
    <xf numFmtId="169" fontId="14" fillId="0" borderId="26" xfId="65" applyNumberFormat="1" applyFont="1" applyBorder="1" applyAlignment="1">
      <alignment horizontal="right"/>
      <protection/>
    </xf>
    <xf numFmtId="49" fontId="2" fillId="0" borderId="14" xfId="65" applyNumberFormat="1" applyFont="1" applyBorder="1" applyAlignment="1">
      <alignment horizontal="center"/>
      <protection/>
    </xf>
    <xf numFmtId="49" fontId="2" fillId="0" borderId="15" xfId="65" applyNumberFormat="1" applyFont="1" applyBorder="1" applyAlignment="1">
      <alignment horizontal="center"/>
      <protection/>
    </xf>
    <xf numFmtId="49" fontId="2" fillId="0" borderId="28" xfId="65" applyNumberFormat="1" applyFont="1" applyBorder="1" applyAlignment="1">
      <alignment horizontal="center"/>
      <protection/>
    </xf>
    <xf numFmtId="2" fontId="15" fillId="0" borderId="12" xfId="65" applyNumberFormat="1" applyFont="1" applyBorder="1" applyAlignment="1">
      <alignment horizontal="right"/>
      <protection/>
    </xf>
    <xf numFmtId="4" fontId="6" fillId="0" borderId="41" xfId="65" applyNumberFormat="1" applyFont="1" applyBorder="1" applyAlignment="1">
      <alignment horizontal="right"/>
      <protection/>
    </xf>
    <xf numFmtId="3" fontId="1" fillId="0" borderId="47" xfId="65" applyNumberFormat="1" applyFont="1" applyBorder="1" applyAlignment="1">
      <alignment horizontal="right"/>
      <protection/>
    </xf>
    <xf numFmtId="169" fontId="1" fillId="0" borderId="32" xfId="65" applyNumberFormat="1" applyFont="1" applyBorder="1" applyAlignment="1">
      <alignment horizontal="right" wrapText="1"/>
      <protection/>
    </xf>
    <xf numFmtId="169" fontId="1" fillId="0" borderId="24" xfId="65" applyNumberFormat="1" applyFont="1" applyBorder="1" applyAlignment="1" quotePrefix="1">
      <alignment horizontal="right"/>
      <protection/>
    </xf>
    <xf numFmtId="169" fontId="15" fillId="0" borderId="32" xfId="65" applyNumberFormat="1" applyFont="1" applyBorder="1" applyAlignment="1">
      <alignment horizontal="right" wrapText="1"/>
      <protection/>
    </xf>
    <xf numFmtId="169" fontId="15" fillId="0" borderId="32" xfId="65" applyNumberFormat="1" applyFont="1" applyBorder="1" applyAlignment="1">
      <alignment horizontal="right"/>
      <protection/>
    </xf>
    <xf numFmtId="169" fontId="14" fillId="0" borderId="30" xfId="65" applyNumberFormat="1" applyFont="1" applyBorder="1" applyAlignment="1" quotePrefix="1">
      <alignment horizontal="right"/>
      <protection/>
    </xf>
    <xf numFmtId="169" fontId="6" fillId="0" borderId="11" xfId="65" applyNumberFormat="1" applyFont="1" applyBorder="1" applyAlignment="1">
      <alignment horizontal="right"/>
      <protection/>
    </xf>
    <xf numFmtId="0" fontId="13" fillId="0" borderId="41" xfId="66" applyFont="1" applyBorder="1" applyAlignment="1">
      <alignment horizontal="left"/>
      <protection/>
    </xf>
    <xf numFmtId="0" fontId="13" fillId="0" borderId="31" xfId="66" applyFont="1" applyBorder="1" applyAlignment="1">
      <alignment horizontal="left"/>
      <protection/>
    </xf>
    <xf numFmtId="49" fontId="2" fillId="0" borderId="71" xfId="65" applyNumberFormat="1" applyFont="1" applyBorder="1" applyAlignment="1">
      <alignment horizontal="center"/>
      <protection/>
    </xf>
    <xf numFmtId="169" fontId="6" fillId="0" borderId="29" xfId="65" applyNumberFormat="1" applyFont="1" applyBorder="1" applyAlignment="1">
      <alignment horizontal="right"/>
      <protection/>
    </xf>
    <xf numFmtId="2" fontId="6" fillId="0" borderId="45" xfId="65" applyNumberFormat="1" applyFont="1" applyBorder="1" applyAlignment="1">
      <alignment horizontal="right"/>
      <protection/>
    </xf>
    <xf numFmtId="49" fontId="2" fillId="0" borderId="19" xfId="65" applyNumberFormat="1" applyFont="1" applyBorder="1" applyAlignment="1">
      <alignment horizontal="center"/>
      <protection/>
    </xf>
    <xf numFmtId="169" fontId="6" fillId="0" borderId="47" xfId="65" applyNumberFormat="1" applyFont="1" applyBorder="1" applyAlignment="1">
      <alignment horizontal="right"/>
      <protection/>
    </xf>
    <xf numFmtId="2" fontId="4" fillId="0" borderId="49" xfId="65" applyNumberFormat="1" applyFont="1" applyBorder="1" applyAlignment="1">
      <alignment horizontal="right"/>
      <protection/>
    </xf>
    <xf numFmtId="169" fontId="6" fillId="0" borderId="11" xfId="65" applyNumberFormat="1" applyFont="1" applyBorder="1" applyAlignment="1" quotePrefix="1">
      <alignment horizontal="right"/>
      <protection/>
    </xf>
    <xf numFmtId="2" fontId="15" fillId="0" borderId="12" xfId="65" applyNumberFormat="1" applyFont="1" applyBorder="1" applyAlignment="1">
      <alignment horizontal="right"/>
      <protection/>
    </xf>
    <xf numFmtId="2" fontId="15" fillId="0" borderId="72" xfId="65" applyNumberFormat="1" applyFont="1" applyBorder="1" applyAlignment="1">
      <alignment horizontal="right"/>
      <protection/>
    </xf>
    <xf numFmtId="169" fontId="14" fillId="0" borderId="32" xfId="65" applyNumberFormat="1" applyFont="1" applyBorder="1" applyAlignment="1">
      <alignment horizontal="right" wrapText="1"/>
      <protection/>
    </xf>
    <xf numFmtId="169" fontId="6" fillId="0" borderId="73" xfId="65" applyNumberFormat="1" applyFont="1" applyBorder="1" applyAlignment="1" quotePrefix="1">
      <alignment horizontal="right"/>
      <protection/>
    </xf>
    <xf numFmtId="169" fontId="6" fillId="0" borderId="73" xfId="65" applyNumberFormat="1" applyFont="1" applyBorder="1" applyAlignment="1">
      <alignment horizontal="right"/>
      <protection/>
    </xf>
    <xf numFmtId="2" fontId="6" fillId="0" borderId="74" xfId="65" applyNumberFormat="1" applyFont="1" applyBorder="1" applyAlignment="1">
      <alignment horizontal="right"/>
      <protection/>
    </xf>
    <xf numFmtId="49" fontId="2" fillId="0" borderId="75" xfId="65" applyNumberFormat="1" applyFont="1" applyBorder="1" applyAlignment="1">
      <alignment horizontal="center"/>
      <protection/>
    </xf>
    <xf numFmtId="169" fontId="15" fillId="0" borderId="61" xfId="65" applyNumberFormat="1" applyFont="1" applyBorder="1" applyAlignment="1" quotePrefix="1">
      <alignment horizontal="right"/>
      <protection/>
    </xf>
    <xf numFmtId="2" fontId="15" fillId="0" borderId="43" xfId="65" applyNumberFormat="1" applyFont="1" applyBorder="1" applyAlignment="1">
      <alignment horizontal="right"/>
      <protection/>
    </xf>
    <xf numFmtId="49" fontId="2" fillId="0" borderId="76" xfId="65" applyNumberFormat="1" applyFont="1" applyBorder="1" applyAlignment="1">
      <alignment horizontal="center"/>
      <protection/>
    </xf>
    <xf numFmtId="169" fontId="6" fillId="0" borderId="73" xfId="65" applyNumberFormat="1" applyFont="1" applyBorder="1" applyAlignment="1">
      <alignment horizontal="right"/>
      <protection/>
    </xf>
    <xf numFmtId="49" fontId="2" fillId="0" borderId="77" xfId="65" applyNumberFormat="1" applyFont="1" applyBorder="1" applyAlignment="1">
      <alignment horizontal="center"/>
      <protection/>
    </xf>
    <xf numFmtId="169" fontId="1" fillId="0" borderId="61" xfId="65" applyNumberFormat="1" applyFont="1" applyBorder="1" applyAlignment="1">
      <alignment horizontal="right"/>
      <protection/>
    </xf>
    <xf numFmtId="169" fontId="1" fillId="0" borderId="44" xfId="65" applyNumberFormat="1" applyFont="1" applyBorder="1" applyAlignment="1">
      <alignment horizontal="right"/>
      <protection/>
    </xf>
    <xf numFmtId="2" fontId="1" fillId="0" borderId="43" xfId="65" applyNumberFormat="1" applyFont="1" applyBorder="1" applyAlignment="1">
      <alignment horizontal="right"/>
      <protection/>
    </xf>
    <xf numFmtId="0" fontId="0" fillId="0" borderId="0" xfId="0" applyFont="1" applyBorder="1" applyAlignment="1">
      <alignment horizontal="left"/>
    </xf>
    <xf numFmtId="49" fontId="2" fillId="0" borderId="78" xfId="65" applyNumberFormat="1" applyFont="1" applyBorder="1" applyAlignment="1">
      <alignment horizontal="center"/>
      <protection/>
    </xf>
    <xf numFmtId="0" fontId="5" fillId="0" borderId="79" xfId="65" applyFont="1" applyBorder="1" applyAlignment="1">
      <alignment horizontal="left"/>
      <protection/>
    </xf>
    <xf numFmtId="0" fontId="0" fillId="0" borderId="80" xfId="0" applyFont="1" applyBorder="1" applyAlignment="1">
      <alignment horizontal="left"/>
    </xf>
    <xf numFmtId="0" fontId="0" fillId="0" borderId="81" xfId="0" applyFont="1" applyBorder="1" applyAlignment="1">
      <alignment horizontal="left"/>
    </xf>
    <xf numFmtId="169" fontId="14" fillId="0" borderId="82" xfId="65" applyNumberFormat="1" applyFont="1" applyBorder="1" applyAlignment="1">
      <alignment horizontal="right"/>
      <protection/>
    </xf>
    <xf numFmtId="169" fontId="6" fillId="0" borderId="82" xfId="65" applyNumberFormat="1" applyFont="1" applyBorder="1" applyAlignment="1">
      <alignment horizontal="right"/>
      <protection/>
    </xf>
    <xf numFmtId="2" fontId="14" fillId="0" borderId="83" xfId="65" applyNumberFormat="1" applyFont="1" applyBorder="1" applyAlignment="1">
      <alignment horizontal="right"/>
      <protection/>
    </xf>
    <xf numFmtId="49" fontId="2" fillId="0" borderId="23" xfId="65" applyNumberFormat="1" applyFont="1" applyBorder="1" applyAlignment="1">
      <alignment horizontal="center"/>
      <protection/>
    </xf>
    <xf numFmtId="0" fontId="5" fillId="0" borderId="23" xfId="65" applyFont="1" applyBorder="1" applyAlignment="1">
      <alignment horizontal="left"/>
      <protection/>
    </xf>
    <xf numFmtId="0" fontId="0" fillId="0" borderId="23" xfId="0" applyFont="1" applyBorder="1" applyAlignment="1">
      <alignment horizontal="left"/>
    </xf>
    <xf numFmtId="169" fontId="14" fillId="0" borderId="23" xfId="65" applyNumberFormat="1" applyFont="1" applyBorder="1" applyAlignment="1">
      <alignment horizontal="right"/>
      <protection/>
    </xf>
    <xf numFmtId="169" fontId="6" fillId="0" borderId="23" xfId="65" applyNumberFormat="1" applyFont="1" applyBorder="1" applyAlignment="1">
      <alignment horizontal="right"/>
      <protection/>
    </xf>
    <xf numFmtId="2" fontId="14" fillId="0" borderId="23" xfId="65" applyNumberFormat="1" applyFont="1" applyBorder="1" applyAlignment="1">
      <alignment horizontal="right"/>
      <protection/>
    </xf>
    <xf numFmtId="169" fontId="14" fillId="0" borderId="0" xfId="65" applyNumberFormat="1" applyFont="1" applyBorder="1" applyAlignment="1">
      <alignment horizontal="right"/>
      <protection/>
    </xf>
    <xf numFmtId="169" fontId="6" fillId="0" borderId="0" xfId="65" applyNumberFormat="1" applyFont="1" applyBorder="1" applyAlignment="1">
      <alignment horizontal="right"/>
      <protection/>
    </xf>
    <xf numFmtId="2" fontId="14" fillId="0" borderId="0" xfId="65" applyNumberFormat="1" applyFont="1" applyBorder="1" applyAlignment="1">
      <alignment horizontal="right"/>
      <protection/>
    </xf>
    <xf numFmtId="169" fontId="6" fillId="0" borderId="0" xfId="65" applyNumberFormat="1" applyFont="1" applyBorder="1" applyAlignment="1">
      <alignment horizontal="right"/>
      <protection/>
    </xf>
    <xf numFmtId="2" fontId="6" fillId="0" borderId="0" xfId="65" applyNumberFormat="1" applyFont="1" applyBorder="1" applyAlignment="1">
      <alignment horizontal="right"/>
      <protection/>
    </xf>
    <xf numFmtId="49" fontId="2" fillId="0" borderId="84" xfId="65" applyNumberFormat="1" applyFont="1" applyBorder="1" applyAlignment="1">
      <alignment horizontal="center"/>
      <protection/>
    </xf>
    <xf numFmtId="169" fontId="14" fillId="0" borderId="54" xfId="65" applyNumberFormat="1" applyFont="1" applyBorder="1" applyAlignment="1">
      <alignment horizontal="right"/>
      <protection/>
    </xf>
    <xf numFmtId="2" fontId="6" fillId="0" borderId="56" xfId="65" applyNumberFormat="1" applyFont="1" applyBorder="1" applyAlignment="1">
      <alignment horizontal="right"/>
      <protection/>
    </xf>
    <xf numFmtId="169" fontId="14" fillId="0" borderId="41" xfId="65" applyNumberFormat="1" applyFont="1" applyBorder="1" applyAlignment="1">
      <alignment horizontal="right"/>
      <protection/>
    </xf>
    <xf numFmtId="49" fontId="2" fillId="0" borderId="71" xfId="65" applyNumberFormat="1" applyFont="1" applyBorder="1" applyAlignment="1">
      <alignment horizontal="center"/>
      <protection/>
    </xf>
    <xf numFmtId="169" fontId="15" fillId="0" borderId="11" xfId="65" applyNumberFormat="1" applyFont="1" applyBorder="1" applyAlignment="1" quotePrefix="1">
      <alignment horizontal="right"/>
      <protection/>
    </xf>
    <xf numFmtId="169" fontId="14" fillId="0" borderId="12" xfId="65" applyNumberFormat="1" applyFont="1" applyBorder="1" applyAlignment="1">
      <alignment horizontal="right"/>
      <protection/>
    </xf>
    <xf numFmtId="0" fontId="59" fillId="0" borderId="10" xfId="65" applyFont="1" applyBorder="1" applyAlignment="1">
      <alignment horizontal="center"/>
      <protection/>
    </xf>
    <xf numFmtId="4" fontId="6" fillId="0" borderId="12" xfId="65" applyNumberFormat="1" applyFont="1" applyBorder="1" applyAlignment="1">
      <alignment horizontal="right"/>
      <protection/>
    </xf>
    <xf numFmtId="4" fontId="72" fillId="0" borderId="12" xfId="65" applyNumberFormat="1" applyFont="1" applyBorder="1" applyAlignment="1">
      <alignment horizontal="right"/>
      <protection/>
    </xf>
    <xf numFmtId="4" fontId="15" fillId="0" borderId="12" xfId="65" applyNumberFormat="1" applyFont="1" applyBorder="1" applyAlignment="1">
      <alignment horizontal="right"/>
      <protection/>
    </xf>
    <xf numFmtId="169" fontId="10" fillId="0" borderId="41" xfId="66" applyNumberFormat="1" applyFont="1" applyBorder="1" applyAlignment="1" quotePrefix="1">
      <alignment horizontal="right"/>
      <protection/>
    </xf>
    <xf numFmtId="0" fontId="1" fillId="0" borderId="51" xfId="66" applyBorder="1">
      <alignment/>
      <protection/>
    </xf>
    <xf numFmtId="2" fontId="0" fillId="0" borderId="49" xfId="0" applyNumberFormat="1" applyFont="1" applyBorder="1" applyAlignment="1" quotePrefix="1">
      <alignment horizontal="right"/>
    </xf>
    <xf numFmtId="0" fontId="2" fillId="0" borderId="53" xfId="66" applyFont="1" applyBorder="1">
      <alignment/>
      <protection/>
    </xf>
    <xf numFmtId="0" fontId="2" fillId="0" borderId="17" xfId="66" applyFont="1" applyBorder="1">
      <alignment/>
      <protection/>
    </xf>
    <xf numFmtId="0" fontId="2" fillId="0" borderId="16" xfId="66" applyFont="1" applyBorder="1">
      <alignment/>
      <protection/>
    </xf>
    <xf numFmtId="169" fontId="10" fillId="0" borderId="32" xfId="66" applyNumberFormat="1" applyFont="1" applyBorder="1" applyAlignment="1">
      <alignment horizontal="right"/>
      <protection/>
    </xf>
    <xf numFmtId="0" fontId="5" fillId="0" borderId="41" xfId="60" applyFont="1" applyBorder="1" applyAlignment="1">
      <alignment horizontal="left"/>
      <protection/>
    </xf>
    <xf numFmtId="0" fontId="24" fillId="0" borderId="31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4" fontId="15" fillId="0" borderId="31" xfId="60" applyNumberFormat="1" applyFont="1" applyBorder="1" applyAlignment="1">
      <alignment horizontal="right"/>
      <protection/>
    </xf>
    <xf numFmtId="0" fontId="2" fillId="0" borderId="16" xfId="60" applyFont="1" applyBorder="1" applyAlignment="1">
      <alignment horizontal="center" vertical="center" wrapText="1"/>
      <protection/>
    </xf>
    <xf numFmtId="0" fontId="2" fillId="0" borderId="31" xfId="60" applyFont="1" applyBorder="1" applyAlignment="1">
      <alignment horizontal="center" vertical="center" wrapText="1"/>
      <protection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85" xfId="73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4" fontId="4" fillId="0" borderId="58" xfId="60" applyNumberFormat="1" applyFont="1" applyBorder="1" applyAlignment="1">
      <alignment horizontal="right" vertical="center" wrapText="1"/>
      <protection/>
    </xf>
    <xf numFmtId="4" fontId="4" fillId="0" borderId="12" xfId="60" applyNumberFormat="1" applyFont="1" applyBorder="1" applyAlignment="1">
      <alignment horizontal="right" vertical="center" wrapText="1"/>
      <protection/>
    </xf>
    <xf numFmtId="4" fontId="4" fillId="0" borderId="86" xfId="60" applyNumberFormat="1" applyFont="1" applyBorder="1" applyAlignment="1">
      <alignment horizontal="right"/>
      <protection/>
    </xf>
    <xf numFmtId="4" fontId="6" fillId="0" borderId="26" xfId="60" applyNumberFormat="1" applyFont="1" applyBorder="1" applyAlignment="1">
      <alignment horizontal="right"/>
      <protection/>
    </xf>
    <xf numFmtId="4" fontId="6" fillId="0" borderId="26" xfId="60" applyNumberFormat="1" applyFont="1" applyFill="1" applyBorder="1" applyAlignment="1">
      <alignment horizontal="right"/>
      <protection/>
    </xf>
    <xf numFmtId="4" fontId="6" fillId="0" borderId="22" xfId="60" applyNumberFormat="1" applyFont="1" applyBorder="1" applyAlignment="1">
      <alignment horizontal="right"/>
      <protection/>
    </xf>
    <xf numFmtId="49" fontId="2" fillId="0" borderId="78" xfId="60" applyNumberFormat="1" applyFont="1" applyBorder="1" applyAlignment="1">
      <alignment horizontal="center"/>
      <protection/>
    </xf>
    <xf numFmtId="4" fontId="4" fillId="0" borderId="81" xfId="60" applyNumberFormat="1" applyFont="1" applyBorder="1" applyAlignment="1">
      <alignment horizontal="right"/>
      <protection/>
    </xf>
    <xf numFmtId="0" fontId="0" fillId="0" borderId="23" xfId="0" applyBorder="1" applyAlignment="1">
      <alignment horizontal="left"/>
    </xf>
    <xf numFmtId="4" fontId="1" fillId="0" borderId="23" xfId="60" applyNumberFormat="1" applyFont="1" applyBorder="1" applyAlignment="1">
      <alignment horizontal="right"/>
      <protection/>
    </xf>
    <xf numFmtId="4" fontId="1" fillId="0" borderId="23" xfId="60" applyNumberFormat="1" applyFont="1" applyFill="1" applyBorder="1" applyAlignment="1">
      <alignment horizontal="right"/>
      <protection/>
    </xf>
    <xf numFmtId="4" fontId="1" fillId="0" borderId="23" xfId="60" applyNumberFormat="1" applyFont="1" applyBorder="1" applyAlignment="1">
      <alignment horizontal="right"/>
      <protection/>
    </xf>
    <xf numFmtId="4" fontId="4" fillId="0" borderId="83" xfId="60" applyNumberFormat="1" applyFont="1" applyBorder="1" applyAlignment="1">
      <alignment horizontal="right"/>
      <protection/>
    </xf>
    <xf numFmtId="4" fontId="4" fillId="0" borderId="87" xfId="60" applyNumberFormat="1" applyFont="1" applyBorder="1" applyAlignment="1">
      <alignment horizontal="right"/>
      <protection/>
    </xf>
    <xf numFmtId="4" fontId="4" fillId="0" borderId="87" xfId="60" applyNumberFormat="1" applyFont="1" applyFill="1" applyBorder="1" applyAlignment="1">
      <alignment horizontal="right"/>
      <protection/>
    </xf>
    <xf numFmtId="4" fontId="6" fillId="0" borderId="56" xfId="60" applyNumberFormat="1" applyFont="1" applyBorder="1" applyAlignment="1">
      <alignment horizontal="right"/>
      <protection/>
    </xf>
    <xf numFmtId="4" fontId="4" fillId="0" borderId="58" xfId="60" applyNumberFormat="1" applyFont="1" applyBorder="1" applyAlignment="1">
      <alignment horizontal="right"/>
      <protection/>
    </xf>
    <xf numFmtId="4" fontId="4" fillId="0" borderId="58" xfId="60" applyNumberFormat="1" applyFont="1" applyBorder="1" applyAlignment="1">
      <alignment horizontal="right"/>
      <protection/>
    </xf>
    <xf numFmtId="49" fontId="2" fillId="0" borderId="84" xfId="60" applyNumberFormat="1" applyFont="1" applyBorder="1" applyAlignment="1">
      <alignment horizontal="center"/>
      <protection/>
    </xf>
    <xf numFmtId="49" fontId="2" fillId="0" borderId="76" xfId="60" applyNumberFormat="1" applyFont="1" applyBorder="1" applyAlignment="1">
      <alignment horizontal="center"/>
      <protection/>
    </xf>
    <xf numFmtId="0" fontId="7" fillId="0" borderId="88" xfId="60" applyFont="1" applyBorder="1" applyAlignment="1">
      <alignment horizontal="left"/>
      <protection/>
    </xf>
    <xf numFmtId="0" fontId="24" fillId="0" borderId="89" xfId="0" applyFont="1" applyBorder="1" applyAlignment="1">
      <alignment horizontal="left"/>
    </xf>
    <xf numFmtId="0" fontId="24" fillId="0" borderId="90" xfId="0" applyFont="1" applyBorder="1" applyAlignment="1">
      <alignment horizontal="left"/>
    </xf>
    <xf numFmtId="4" fontId="8" fillId="0" borderId="90" xfId="60" applyNumberFormat="1" applyFont="1" applyBorder="1" applyAlignment="1">
      <alignment horizontal="right"/>
      <protection/>
    </xf>
    <xf numFmtId="0" fontId="7" fillId="0" borderId="41" xfId="60" applyFont="1" applyBorder="1" applyAlignment="1">
      <alignment horizontal="left"/>
      <protection/>
    </xf>
    <xf numFmtId="4" fontId="8" fillId="0" borderId="31" xfId="60" applyNumberFormat="1" applyFont="1" applyBorder="1" applyAlignment="1">
      <alignment horizontal="right"/>
      <protection/>
    </xf>
    <xf numFmtId="49" fontId="2" fillId="0" borderId="10" xfId="60" applyNumberFormat="1" applyFont="1" applyBorder="1" applyAlignment="1">
      <alignment horizontal="center"/>
      <protection/>
    </xf>
    <xf numFmtId="0" fontId="5" fillId="0" borderId="40" xfId="60" applyFont="1" applyBorder="1" applyAlignment="1">
      <alignment horizontal="left"/>
      <protection/>
    </xf>
    <xf numFmtId="0" fontId="21" fillId="0" borderId="91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49" fontId="2" fillId="0" borderId="15" xfId="60" applyNumberFormat="1" applyFont="1" applyBorder="1" applyAlignment="1">
      <alignment horizontal="center"/>
      <protection/>
    </xf>
    <xf numFmtId="49" fontId="2" fillId="0" borderId="16" xfId="60" applyNumberFormat="1" applyFont="1" applyBorder="1" applyAlignment="1">
      <alignment horizontal="center"/>
      <protection/>
    </xf>
    <xf numFmtId="4" fontId="8" fillId="0" borderId="12" xfId="60" applyNumberFormat="1" applyFont="1" applyBorder="1" applyAlignment="1">
      <alignment horizontal="right"/>
      <protection/>
    </xf>
    <xf numFmtId="4" fontId="8" fillId="0" borderId="74" xfId="60" applyNumberFormat="1" applyFont="1" applyBorder="1" applyAlignment="1">
      <alignment horizontal="right"/>
      <protection/>
    </xf>
    <xf numFmtId="4" fontId="8" fillId="0" borderId="72" xfId="60" applyNumberFormat="1" applyFont="1" applyBorder="1" applyAlignment="1">
      <alignment horizontal="right"/>
      <protection/>
    </xf>
    <xf numFmtId="4" fontId="4" fillId="0" borderId="46" xfId="60" applyNumberFormat="1" applyFont="1" applyBorder="1" applyAlignment="1">
      <alignment horizontal="right"/>
      <protection/>
    </xf>
    <xf numFmtId="0" fontId="7" fillId="0" borderId="41" xfId="60" applyFont="1" applyBorder="1" applyAlignment="1">
      <alignment horizontal="left"/>
      <protection/>
    </xf>
    <xf numFmtId="4" fontId="8" fillId="0" borderId="31" xfId="60" applyNumberFormat="1" applyFont="1" applyFill="1" applyBorder="1" applyAlignment="1">
      <alignment horizontal="right"/>
      <protection/>
    </xf>
    <xf numFmtId="4" fontId="6" fillId="0" borderId="58" xfId="60" applyNumberFormat="1" applyFont="1" applyBorder="1" applyAlignment="1">
      <alignment horizontal="right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4" fontId="6" fillId="0" borderId="58" xfId="60" applyNumberFormat="1" applyFont="1" applyFill="1" applyBorder="1" applyAlignment="1">
      <alignment horizontal="right"/>
      <protection/>
    </xf>
    <xf numFmtId="0" fontId="2" fillId="0" borderId="51" xfId="60" applyFont="1" applyBorder="1">
      <alignment/>
      <protection/>
    </xf>
    <xf numFmtId="169" fontId="4" fillId="0" borderId="52" xfId="60" applyNumberFormat="1" applyFont="1" applyBorder="1" applyAlignment="1">
      <alignment horizontal="right"/>
      <protection/>
    </xf>
    <xf numFmtId="169" fontId="4" fillId="0" borderId="52" xfId="60" applyNumberFormat="1" applyFont="1" applyFill="1" applyBorder="1" applyAlignment="1">
      <alignment horizontal="right"/>
      <protection/>
    </xf>
    <xf numFmtId="4" fontId="4" fillId="0" borderId="11" xfId="60" applyNumberFormat="1" applyFont="1" applyBorder="1" applyAlignment="1">
      <alignment horizontal="right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4" fontId="4" fillId="0" borderId="12" xfId="60" applyNumberFormat="1" applyFont="1" applyBorder="1" applyAlignment="1">
      <alignment horizontal="right"/>
      <protection/>
    </xf>
    <xf numFmtId="4" fontId="4" fillId="0" borderId="83" xfId="60" applyNumberFormat="1" applyFont="1" applyBorder="1" applyAlignment="1">
      <alignment horizontal="right"/>
      <protection/>
    </xf>
    <xf numFmtId="0" fontId="0" fillId="0" borderId="92" xfId="0" applyBorder="1" applyAlignment="1">
      <alignment horizontal="left"/>
    </xf>
    <xf numFmtId="0" fontId="0" fillId="0" borderId="34" xfId="0" applyBorder="1" applyAlignment="1">
      <alignment horizontal="left"/>
    </xf>
    <xf numFmtId="0" fontId="5" fillId="0" borderId="40" xfId="63" applyFont="1" applyBorder="1" applyAlignment="1">
      <alignment horizontal="left"/>
      <protection/>
    </xf>
    <xf numFmtId="0" fontId="5" fillId="0" borderId="91" xfId="63" applyFont="1" applyBorder="1" applyAlignment="1">
      <alignment horizontal="left"/>
      <protection/>
    </xf>
    <xf numFmtId="0" fontId="5" fillId="0" borderId="35" xfId="63" applyFont="1" applyBorder="1" applyAlignment="1">
      <alignment horizontal="left"/>
      <protection/>
    </xf>
    <xf numFmtId="0" fontId="2" fillId="0" borderId="41" xfId="64" applyFont="1" applyBorder="1" applyAlignment="1">
      <alignment horizontal="left"/>
      <protection/>
    </xf>
    <xf numFmtId="0" fontId="2" fillId="0" borderId="0" xfId="64" applyFont="1" applyBorder="1" applyAlignment="1">
      <alignment horizontal="left"/>
      <protection/>
    </xf>
    <xf numFmtId="0" fontId="2" fillId="0" borderId="31" xfId="64" applyFont="1" applyBorder="1" applyAlignment="1">
      <alignment horizontal="left"/>
      <protection/>
    </xf>
    <xf numFmtId="0" fontId="5" fillId="0" borderId="39" xfId="64" applyFont="1" applyBorder="1" applyAlignment="1">
      <alignment/>
      <protection/>
    </xf>
    <xf numFmtId="0" fontId="5" fillId="0" borderId="92" xfId="64" applyFont="1" applyBorder="1" applyAlignment="1">
      <alignment/>
      <protection/>
    </xf>
    <xf numFmtId="0" fontId="5" fillId="0" borderId="34" xfId="64" applyFont="1" applyBorder="1" applyAlignment="1">
      <alignment/>
      <protection/>
    </xf>
    <xf numFmtId="4" fontId="4" fillId="0" borderId="31" xfId="60" applyNumberFormat="1" applyFont="1" applyFill="1" applyBorder="1" applyAlignment="1">
      <alignment horizontal="right"/>
      <protection/>
    </xf>
    <xf numFmtId="4" fontId="15" fillId="0" borderId="42" xfId="60" applyNumberFormat="1" applyFont="1" applyBorder="1" applyAlignment="1">
      <alignment horizontal="right"/>
      <protection/>
    </xf>
    <xf numFmtId="4" fontId="6" fillId="0" borderId="42" xfId="60" applyNumberFormat="1" applyFont="1" applyBorder="1" applyAlignment="1">
      <alignment horizontal="right"/>
      <protection/>
    </xf>
    <xf numFmtId="4" fontId="1" fillId="0" borderId="0" xfId="60" applyNumberFormat="1" applyFont="1" applyBorder="1" applyAlignment="1">
      <alignment horizontal="right"/>
      <protection/>
    </xf>
    <xf numFmtId="4" fontId="4" fillId="0" borderId="26" xfId="60" applyNumberFormat="1" applyFont="1" applyBorder="1" applyAlignment="1">
      <alignment horizontal="right"/>
      <protection/>
    </xf>
    <xf numFmtId="4" fontId="4" fillId="0" borderId="26" xfId="60" applyNumberFormat="1" applyFont="1" applyFill="1" applyBorder="1" applyAlignment="1">
      <alignment horizontal="right"/>
      <protection/>
    </xf>
    <xf numFmtId="49" fontId="2" fillId="0" borderId="23" xfId="60" applyNumberFormat="1" applyFont="1" applyBorder="1" applyAlignment="1">
      <alignment horizontal="center"/>
      <protection/>
    </xf>
    <xf numFmtId="0" fontId="2" fillId="0" borderId="62" xfId="60" applyFont="1" applyBorder="1">
      <alignment/>
      <protection/>
    </xf>
    <xf numFmtId="4" fontId="5" fillId="0" borderId="63" xfId="60" applyNumberFormat="1" applyFont="1" applyBorder="1" applyAlignment="1">
      <alignment horizontal="right"/>
      <protection/>
    </xf>
    <xf numFmtId="4" fontId="5" fillId="0" borderId="63" xfId="60" applyNumberFormat="1" applyFont="1" applyFill="1" applyBorder="1" applyAlignment="1">
      <alignment horizontal="right"/>
      <protection/>
    </xf>
    <xf numFmtId="4" fontId="5" fillId="0" borderId="50" xfId="60" applyNumberFormat="1" applyFont="1" applyBorder="1" applyAlignment="1">
      <alignment horizontal="right"/>
      <protection/>
    </xf>
    <xf numFmtId="4" fontId="6" fillId="0" borderId="26" xfId="63" applyNumberFormat="1" applyFont="1" applyFill="1" applyBorder="1" applyAlignment="1">
      <alignment horizontal="right"/>
      <protection/>
    </xf>
    <xf numFmtId="49" fontId="2" fillId="0" borderId="14" xfId="63" applyNumberFormat="1" applyFont="1" applyBorder="1" applyAlignment="1">
      <alignment horizontal="center"/>
      <protection/>
    </xf>
    <xf numFmtId="49" fontId="2" fillId="0" borderId="15" xfId="63" applyNumberFormat="1" applyFont="1" applyBorder="1" applyAlignment="1">
      <alignment horizontal="center"/>
      <protection/>
    </xf>
    <xf numFmtId="49" fontId="2" fillId="0" borderId="10" xfId="63" applyNumberFormat="1" applyFont="1" applyBorder="1" applyAlignment="1">
      <alignment horizontal="center"/>
      <protection/>
    </xf>
    <xf numFmtId="4" fontId="14" fillId="0" borderId="37" xfId="63" applyNumberFormat="1" applyFont="1" applyFill="1" applyBorder="1" applyAlignment="1">
      <alignment horizontal="right"/>
      <protection/>
    </xf>
    <xf numFmtId="4" fontId="14" fillId="0" borderId="12" xfId="63" applyNumberFormat="1" applyFont="1" applyFill="1" applyBorder="1" applyAlignment="1">
      <alignment horizontal="right"/>
      <protection/>
    </xf>
    <xf numFmtId="0" fontId="7" fillId="0" borderId="41" xfId="63" applyFont="1" applyBorder="1" applyAlignment="1">
      <alignment/>
      <protection/>
    </xf>
    <xf numFmtId="0" fontId="71" fillId="0" borderId="0" xfId="0" applyFont="1" applyBorder="1" applyAlignment="1">
      <alignment/>
    </xf>
    <xf numFmtId="0" fontId="71" fillId="0" borderId="31" xfId="0" applyFont="1" applyBorder="1" applyAlignment="1">
      <alignment/>
    </xf>
    <xf numFmtId="4" fontId="14" fillId="0" borderId="41" xfId="63" applyNumberFormat="1" applyFont="1" applyFill="1" applyBorder="1" applyAlignment="1">
      <alignment horizontal="right"/>
      <protection/>
    </xf>
    <xf numFmtId="4" fontId="14" fillId="0" borderId="27" xfId="63" applyNumberFormat="1" applyFont="1" applyFill="1" applyBorder="1" applyAlignment="1">
      <alignment horizontal="right"/>
      <protection/>
    </xf>
    <xf numFmtId="4" fontId="4" fillId="0" borderId="37" xfId="63" applyNumberFormat="1" applyFont="1" applyFill="1" applyBorder="1" applyAlignment="1">
      <alignment horizontal="right"/>
      <protection/>
    </xf>
    <xf numFmtId="2" fontId="6" fillId="0" borderId="12" xfId="63" applyNumberFormat="1" applyFont="1" applyBorder="1" applyAlignment="1">
      <alignment horizontal="right" wrapText="1"/>
      <protection/>
    </xf>
    <xf numFmtId="4" fontId="14" fillId="0" borderId="26" xfId="63" applyNumberFormat="1" applyFont="1" applyFill="1" applyBorder="1" applyAlignment="1">
      <alignment horizontal="right"/>
      <protection/>
    </xf>
    <xf numFmtId="2" fontId="14" fillId="0" borderId="42" xfId="63" applyNumberFormat="1" applyFont="1" applyBorder="1" applyAlignment="1">
      <alignment horizontal="right"/>
      <protection/>
    </xf>
    <xf numFmtId="0" fontId="7" fillId="0" borderId="41" xfId="63" applyFont="1" applyBorder="1" applyAlignment="1">
      <alignment horizontal="left"/>
      <protection/>
    </xf>
    <xf numFmtId="0" fontId="7" fillId="0" borderId="0" xfId="63" applyFont="1" applyBorder="1" applyAlignment="1">
      <alignment horizontal="left"/>
      <protection/>
    </xf>
    <xf numFmtId="0" fontId="7" fillId="0" borderId="31" xfId="63" applyFont="1" applyBorder="1" applyAlignment="1">
      <alignment horizontal="left"/>
      <protection/>
    </xf>
    <xf numFmtId="4" fontId="1" fillId="0" borderId="39" xfId="63" applyNumberFormat="1" applyFont="1" applyFill="1" applyBorder="1" applyAlignment="1">
      <alignment horizontal="right"/>
      <protection/>
    </xf>
    <xf numFmtId="2" fontId="1" fillId="0" borderId="22" xfId="63" applyNumberFormat="1" applyFont="1" applyBorder="1" applyAlignment="1">
      <alignment horizontal="right"/>
      <protection/>
    </xf>
    <xf numFmtId="0" fontId="2" fillId="0" borderId="39" xfId="63" applyFont="1" applyBorder="1" applyAlignment="1">
      <alignment horizontal="left"/>
      <protection/>
    </xf>
    <xf numFmtId="4" fontId="15" fillId="0" borderId="32" xfId="64" applyNumberFormat="1" applyFont="1" applyFill="1" applyBorder="1" applyAlignment="1" quotePrefix="1">
      <alignment horizontal="right"/>
      <protection/>
    </xf>
    <xf numFmtId="0" fontId="2" fillId="0" borderId="10" xfId="64" applyFont="1" applyBorder="1" applyAlignment="1">
      <alignment horizontal="center"/>
      <protection/>
    </xf>
    <xf numFmtId="4" fontId="6" fillId="0" borderId="39" xfId="64" applyNumberFormat="1" applyFont="1" applyFill="1" applyBorder="1" applyAlignment="1">
      <alignment horizontal="right"/>
      <protection/>
    </xf>
    <xf numFmtId="0" fontId="7" fillId="0" borderId="41" xfId="64" applyFont="1" applyBorder="1" applyAlignment="1">
      <alignment horizontal="left"/>
      <protection/>
    </xf>
    <xf numFmtId="4" fontId="8" fillId="0" borderId="37" xfId="64" applyNumberFormat="1" applyFont="1" applyFill="1" applyBorder="1" applyAlignment="1">
      <alignment horizontal="right"/>
      <protection/>
    </xf>
    <xf numFmtId="2" fontId="8" fillId="0" borderId="12" xfId="64" applyNumberFormat="1" applyFont="1" applyBorder="1" applyAlignment="1">
      <alignment horizontal="right"/>
      <protection/>
    </xf>
    <xf numFmtId="0" fontId="2" fillId="0" borderId="16" xfId="63" applyFont="1" applyBorder="1" applyAlignment="1">
      <alignment horizontal="center" vertical="center"/>
      <protection/>
    </xf>
    <xf numFmtId="4" fontId="14" fillId="0" borderId="11" xfId="64" applyNumberFormat="1" applyFont="1" applyFill="1" applyBorder="1" applyAlignment="1">
      <alignment horizontal="right"/>
      <protection/>
    </xf>
    <xf numFmtId="2" fontId="14" fillId="0" borderId="12" xfId="64" applyNumberFormat="1" applyFont="1" applyBorder="1" applyAlignment="1">
      <alignment horizontal="right"/>
      <protection/>
    </xf>
    <xf numFmtId="0" fontId="2" fillId="0" borderId="17" xfId="64" applyFont="1" applyBorder="1" applyAlignment="1">
      <alignment horizontal="center"/>
      <protection/>
    </xf>
    <xf numFmtId="0" fontId="2" fillId="0" borderId="16" xfId="64" applyFont="1" applyBorder="1" applyAlignment="1">
      <alignment horizontal="center"/>
      <protection/>
    </xf>
    <xf numFmtId="4" fontId="15" fillId="0" borderId="26" xfId="64" applyNumberFormat="1" applyFont="1" applyFill="1" applyBorder="1" applyAlignment="1">
      <alignment horizontal="right"/>
      <protection/>
    </xf>
    <xf numFmtId="2" fontId="15" fillId="0" borderId="22" xfId="64" applyNumberFormat="1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0" fillId="0" borderId="92" xfId="0" applyBorder="1" applyAlignment="1">
      <alignment horizontal="center" vertical="center"/>
    </xf>
    <xf numFmtId="2" fontId="0" fillId="0" borderId="27" xfId="0" applyNumberFormat="1" applyFont="1" applyBorder="1" applyAlignment="1" quotePrefix="1">
      <alignment horizontal="right"/>
    </xf>
    <xf numFmtId="169" fontId="10" fillId="0" borderId="41" xfId="66" applyNumberFormat="1" applyFont="1" applyBorder="1" applyAlignment="1">
      <alignment/>
      <protection/>
    </xf>
    <xf numFmtId="0" fontId="2" fillId="0" borderId="16" xfId="66" applyFont="1" applyBorder="1">
      <alignment/>
      <protection/>
    </xf>
    <xf numFmtId="3" fontId="4" fillId="0" borderId="52" xfId="60" applyNumberFormat="1" applyFont="1" applyBorder="1" applyAlignment="1">
      <alignment horizontal="right"/>
      <protection/>
    </xf>
    <xf numFmtId="3" fontId="1" fillId="0" borderId="41" xfId="65" applyNumberFormat="1" applyFont="1" applyBorder="1" applyAlignment="1">
      <alignment horizontal="right"/>
      <protection/>
    </xf>
    <xf numFmtId="3" fontId="1" fillId="0" borderId="48" xfId="65" applyNumberFormat="1" applyFont="1" applyBorder="1" applyAlignment="1">
      <alignment horizontal="right"/>
      <protection/>
    </xf>
    <xf numFmtId="3" fontId="1" fillId="0" borderId="32" xfId="65" applyNumberFormat="1" applyFont="1" applyBorder="1" applyAlignment="1">
      <alignment horizontal="right"/>
      <protection/>
    </xf>
    <xf numFmtId="2" fontId="1" fillId="0" borderId="27" xfId="65" applyNumberFormat="1" applyFont="1" applyBorder="1" applyAlignment="1">
      <alignment horizontal="right"/>
      <protection/>
    </xf>
    <xf numFmtId="0" fontId="2" fillId="0" borderId="32" xfId="67" applyFont="1" applyBorder="1" applyAlignment="1">
      <alignment horizontal="left" wrapText="1"/>
      <protection/>
    </xf>
    <xf numFmtId="0" fontId="0" fillId="0" borderId="36" xfId="0" applyBorder="1" applyAlignment="1">
      <alignment/>
    </xf>
    <xf numFmtId="0" fontId="0" fillId="0" borderId="46" xfId="0" applyBorder="1" applyAlignment="1">
      <alignment/>
    </xf>
    <xf numFmtId="0" fontId="0" fillId="0" borderId="24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26" xfId="0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4" fontId="4" fillId="0" borderId="36" xfId="60" applyNumberFormat="1" applyFont="1" applyFill="1" applyBorder="1" applyAlignment="1">
      <alignment horizontal="right"/>
      <protection/>
    </xf>
    <xf numFmtId="4" fontId="15" fillId="0" borderId="27" xfId="65" applyNumberFormat="1" applyFont="1" applyBorder="1" applyAlignment="1">
      <alignment horizontal="right"/>
      <protection/>
    </xf>
    <xf numFmtId="4" fontId="14" fillId="0" borderId="12" xfId="65" applyNumberFormat="1" applyFont="1" applyBorder="1" applyAlignment="1">
      <alignment horizontal="right"/>
      <protection/>
    </xf>
    <xf numFmtId="169" fontId="15" fillId="0" borderId="27" xfId="65" applyNumberFormat="1" applyFont="1" applyBorder="1" applyAlignment="1">
      <alignment horizontal="right" wrapText="1"/>
      <protection/>
    </xf>
    <xf numFmtId="0" fontId="1" fillId="0" borderId="0" xfId="66" applyBorder="1">
      <alignment/>
      <protection/>
    </xf>
    <xf numFmtId="2" fontId="0" fillId="0" borderId="0" xfId="0" applyNumberFormat="1" applyFont="1" applyBorder="1" applyAlignment="1" quotePrefix="1">
      <alignment horizontal="right"/>
    </xf>
    <xf numFmtId="0" fontId="5" fillId="0" borderId="23" xfId="60" applyFont="1" applyBorder="1" applyAlignment="1">
      <alignment/>
      <protection/>
    </xf>
    <xf numFmtId="0" fontId="5" fillId="0" borderId="87" xfId="60" applyFont="1" applyBorder="1" applyAlignment="1">
      <alignment/>
      <protection/>
    </xf>
    <xf numFmtId="0" fontId="5" fillId="0" borderId="0" xfId="60" applyFont="1" applyBorder="1" applyAlignment="1">
      <alignment horizontal="left"/>
      <protection/>
    </xf>
    <xf numFmtId="0" fontId="2" fillId="0" borderId="40" xfId="60" applyFont="1" applyBorder="1" applyAlignment="1">
      <alignment horizontal="left"/>
      <protection/>
    </xf>
    <xf numFmtId="0" fontId="2" fillId="0" borderId="91" xfId="60" applyFont="1" applyBorder="1" applyAlignment="1">
      <alignment horizontal="left"/>
      <protection/>
    </xf>
    <xf numFmtId="0" fontId="2" fillId="0" borderId="35" xfId="60" applyFont="1" applyBorder="1" applyAlignment="1">
      <alignment horizontal="left"/>
      <protection/>
    </xf>
    <xf numFmtId="0" fontId="5" fillId="0" borderId="24" xfId="60" applyFont="1" applyBorder="1" applyAlignment="1">
      <alignment horizontal="left"/>
      <protection/>
    </xf>
    <xf numFmtId="0" fontId="5" fillId="0" borderId="24" xfId="60" applyFont="1" applyBorder="1" applyAlignment="1">
      <alignment horizontal="left"/>
      <protection/>
    </xf>
    <xf numFmtId="0" fontId="5" fillId="0" borderId="55" xfId="60" applyFont="1" applyBorder="1" applyAlignment="1">
      <alignment/>
      <protection/>
    </xf>
    <xf numFmtId="4" fontId="26" fillId="0" borderId="0" xfId="60" applyNumberFormat="1" applyFont="1" applyAlignment="1">
      <alignment horizontal="right"/>
      <protection/>
    </xf>
    <xf numFmtId="0" fontId="0" fillId="0" borderId="52" xfId="0" applyBorder="1" applyAlignment="1">
      <alignment horizontal="left"/>
    </xf>
    <xf numFmtId="0" fontId="1" fillId="0" borderId="31" xfId="60" applyBorder="1" applyAlignment="1">
      <alignment horizontal="left"/>
      <protection/>
    </xf>
    <xf numFmtId="0" fontId="24" fillId="0" borderId="58" xfId="0" applyFont="1" applyBorder="1" applyAlignment="1">
      <alignment horizontal="left"/>
    </xf>
    <xf numFmtId="0" fontId="2" fillId="0" borderId="48" xfId="60" applyFont="1" applyBorder="1" applyAlignment="1">
      <alignment horizontal="left"/>
      <protection/>
    </xf>
    <xf numFmtId="0" fontId="0" fillId="0" borderId="20" xfId="0" applyBorder="1" applyAlignment="1">
      <alignment horizontal="left"/>
    </xf>
    <xf numFmtId="0" fontId="7" fillId="0" borderId="37" xfId="60" applyFont="1" applyBorder="1" applyAlignment="1">
      <alignment horizontal="left"/>
      <protection/>
    </xf>
    <xf numFmtId="0" fontId="24" fillId="0" borderId="93" xfId="0" applyFont="1" applyBorder="1" applyAlignment="1">
      <alignment horizontal="left"/>
    </xf>
    <xf numFmtId="0" fontId="5" fillId="0" borderId="41" xfId="60" applyFont="1" applyBorder="1" applyAlignment="1">
      <alignment horizontal="left"/>
      <protection/>
    </xf>
    <xf numFmtId="0" fontId="4" fillId="0" borderId="0" xfId="60" applyFont="1" applyBorder="1" applyAlignment="1">
      <alignment horizontal="left"/>
      <protection/>
    </xf>
    <xf numFmtId="0" fontId="4" fillId="0" borderId="31" xfId="60" applyFont="1" applyBorder="1" applyAlignment="1">
      <alignment horizontal="left"/>
      <protection/>
    </xf>
    <xf numFmtId="0" fontId="5" fillId="0" borderId="0" xfId="60" applyFont="1" applyBorder="1" applyAlignment="1">
      <alignment horizontal="left"/>
      <protection/>
    </xf>
    <xf numFmtId="0" fontId="5" fillId="0" borderId="31" xfId="60" applyFont="1" applyBorder="1" applyAlignment="1">
      <alignment horizontal="left"/>
      <protection/>
    </xf>
    <xf numFmtId="0" fontId="5" fillId="0" borderId="93" xfId="60" applyFont="1" applyBorder="1" applyAlignment="1">
      <alignment horizontal="left"/>
      <protection/>
    </xf>
    <xf numFmtId="0" fontId="5" fillId="0" borderId="58" xfId="60" applyFont="1" applyBorder="1" applyAlignment="1">
      <alignment horizontal="left"/>
      <protection/>
    </xf>
    <xf numFmtId="0" fontId="5" fillId="0" borderId="11" xfId="60" applyFont="1" applyBorder="1" applyAlignment="1">
      <alignment horizontal="left"/>
      <protection/>
    </xf>
    <xf numFmtId="0" fontId="5" fillId="0" borderId="11" xfId="60" applyFont="1" applyBorder="1" applyAlignment="1">
      <alignment horizontal="left"/>
      <protection/>
    </xf>
    <xf numFmtId="0" fontId="5" fillId="0" borderId="48" xfId="60" applyFont="1" applyBorder="1" applyAlignment="1">
      <alignment/>
      <protection/>
    </xf>
    <xf numFmtId="0" fontId="2" fillId="0" borderId="20" xfId="60" applyFont="1" applyBorder="1" applyAlignment="1">
      <alignment/>
      <protection/>
    </xf>
    <xf numFmtId="0" fontId="2" fillId="0" borderId="52" xfId="60" applyFont="1" applyBorder="1" applyAlignment="1">
      <alignment/>
      <protection/>
    </xf>
    <xf numFmtId="0" fontId="21" fillId="0" borderId="58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1" fillId="0" borderId="0" xfId="60" applyBorder="1" applyAlignment="1">
      <alignment horizontal="left"/>
      <protection/>
    </xf>
    <xf numFmtId="0" fontId="2" fillId="0" borderId="56" xfId="73" applyFont="1" applyBorder="1" applyAlignment="1">
      <alignment horizontal="center" vertical="center" wrapText="1"/>
      <protection/>
    </xf>
    <xf numFmtId="0" fontId="5" fillId="0" borderId="26" xfId="60" applyFont="1" applyBorder="1" applyAlignment="1">
      <alignment horizontal="left"/>
      <protection/>
    </xf>
    <xf numFmtId="164" fontId="2" fillId="0" borderId="54" xfId="60" applyNumberFormat="1" applyFont="1" applyBorder="1" applyAlignment="1">
      <alignment horizontal="center" vertical="center" wrapText="1"/>
      <protection/>
    </xf>
    <xf numFmtId="164" fontId="2" fillId="0" borderId="24" xfId="60" applyNumberFormat="1" applyFont="1" applyBorder="1" applyAlignment="1">
      <alignment horizontal="center" vertical="center" wrapText="1"/>
      <protection/>
    </xf>
    <xf numFmtId="0" fontId="2" fillId="0" borderId="54" xfId="60" applyFont="1" applyFill="1" applyBorder="1" applyAlignment="1">
      <alignment horizontal="center" vertical="center" wrapText="1"/>
      <protection/>
    </xf>
    <xf numFmtId="0" fontId="2" fillId="0" borderId="54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left"/>
      <protection/>
    </xf>
    <xf numFmtId="0" fontId="2" fillId="0" borderId="31" xfId="60" applyFont="1" applyBorder="1" applyAlignment="1">
      <alignment horizontal="left"/>
      <protection/>
    </xf>
    <xf numFmtId="0" fontId="21" fillId="0" borderId="93" xfId="0" applyFont="1" applyBorder="1" applyAlignment="1">
      <alignment horizontal="left"/>
    </xf>
    <xf numFmtId="0" fontId="2" fillId="0" borderId="14" xfId="60" applyFont="1" applyBorder="1" applyAlignment="1">
      <alignment horizontal="center" vertical="center" wrapText="1"/>
      <protection/>
    </xf>
    <xf numFmtId="0" fontId="5" fillId="0" borderId="39" xfId="60" applyFont="1" applyBorder="1" applyAlignment="1">
      <alignment horizontal="left"/>
      <protection/>
    </xf>
    <xf numFmtId="0" fontId="5" fillId="0" borderId="92" xfId="60" applyFont="1" applyBorder="1" applyAlignment="1">
      <alignment horizontal="left"/>
      <protection/>
    </xf>
    <xf numFmtId="0" fontId="5" fillId="0" borderId="34" xfId="60" applyFont="1" applyBorder="1" applyAlignment="1">
      <alignment horizontal="left"/>
      <protection/>
    </xf>
    <xf numFmtId="0" fontId="2" fillId="0" borderId="70" xfId="60" applyFont="1" applyBorder="1" applyAlignment="1">
      <alignment horizontal="left"/>
      <protection/>
    </xf>
    <xf numFmtId="0" fontId="2" fillId="0" borderId="33" xfId="60" applyFont="1" applyBorder="1" applyAlignment="1">
      <alignment horizontal="left"/>
      <protection/>
    </xf>
    <xf numFmtId="4" fontId="26" fillId="0" borderId="0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0" fontId="2" fillId="0" borderId="0" xfId="60" applyFont="1" applyBorder="1" applyAlignment="1">
      <alignment horizontal="right"/>
      <protection/>
    </xf>
    <xf numFmtId="0" fontId="4" fillId="0" borderId="0" xfId="60" applyFont="1" applyAlignment="1">
      <alignment horizontal="center" vertical="distributed" wrapText="1"/>
      <protection/>
    </xf>
    <xf numFmtId="0" fontId="0" fillId="0" borderId="0" xfId="0" applyAlignment="1">
      <alignment horizontal="center" vertical="distributed" wrapText="1"/>
    </xf>
    <xf numFmtId="0" fontId="2" fillId="0" borderId="62" xfId="60" applyFont="1" applyBorder="1" applyAlignment="1">
      <alignment horizontal="center" vertical="center" wrapText="1"/>
      <protection/>
    </xf>
    <xf numFmtId="0" fontId="0" fillId="0" borderId="24" xfId="0" applyFill="1" applyBorder="1" applyAlignment="1">
      <alignment horizontal="center" vertical="center" wrapText="1"/>
    </xf>
    <xf numFmtId="0" fontId="2" fillId="0" borderId="32" xfId="60" applyFont="1" applyBorder="1" applyAlignment="1">
      <alignment horizontal="left"/>
      <protection/>
    </xf>
    <xf numFmtId="0" fontId="2" fillId="0" borderId="56" xfId="73" applyFont="1" applyBorder="1" applyAlignment="1">
      <alignment horizontal="center" vertical="center" wrapText="1"/>
      <protection/>
    </xf>
    <xf numFmtId="0" fontId="2" fillId="0" borderId="25" xfId="73" applyFont="1" applyBorder="1" applyAlignment="1">
      <alignment horizontal="center" vertical="center" wrapText="1"/>
      <protection/>
    </xf>
    <xf numFmtId="0" fontId="5" fillId="0" borderId="26" xfId="60" applyFont="1" applyBorder="1" applyAlignment="1">
      <alignment horizontal="left"/>
      <protection/>
    </xf>
    <xf numFmtId="0" fontId="2" fillId="0" borderId="30" xfId="60" applyFont="1" applyBorder="1" applyAlignment="1">
      <alignment horizontal="left"/>
      <protection/>
    </xf>
    <xf numFmtId="0" fontId="0" fillId="0" borderId="24" xfId="0" applyBorder="1" applyAlignment="1">
      <alignment horizontal="center" vertical="center" wrapText="1"/>
    </xf>
    <xf numFmtId="0" fontId="25" fillId="0" borderId="0" xfId="59" applyFont="1" applyAlignment="1">
      <alignment horizontal="right"/>
      <protection/>
    </xf>
    <xf numFmtId="0" fontId="2" fillId="0" borderId="24" xfId="60" applyFont="1" applyBorder="1" applyAlignment="1">
      <alignment horizontal="center" vertical="center" wrapText="1"/>
      <protection/>
    </xf>
    <xf numFmtId="0" fontId="2" fillId="0" borderId="54" xfId="60" applyFont="1" applyFill="1" applyBorder="1" applyAlignment="1">
      <alignment horizontal="center" vertical="center" wrapText="1"/>
      <protection/>
    </xf>
    <xf numFmtId="0" fontId="2" fillId="0" borderId="41" xfId="60" applyFont="1" applyBorder="1" applyAlignment="1">
      <alignment horizontal="left"/>
      <protection/>
    </xf>
    <xf numFmtId="0" fontId="2" fillId="0" borderId="63" xfId="60" applyFont="1" applyBorder="1" applyAlignment="1">
      <alignment horizontal="center" vertical="center"/>
      <protection/>
    </xf>
    <xf numFmtId="0" fontId="2" fillId="0" borderId="26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 wrapText="1"/>
      <protection/>
    </xf>
    <xf numFmtId="0" fontId="2" fillId="0" borderId="41" xfId="60" applyFont="1" applyBorder="1" applyAlignment="1">
      <alignment horizontal="left"/>
      <protection/>
    </xf>
    <xf numFmtId="0" fontId="2" fillId="0" borderId="0" xfId="60" applyFont="1" applyBorder="1" applyAlignment="1">
      <alignment horizontal="left"/>
      <protection/>
    </xf>
    <xf numFmtId="0" fontId="2" fillId="0" borderId="31" xfId="60" applyFont="1" applyBorder="1" applyAlignment="1">
      <alignment horizontal="left"/>
      <protection/>
    </xf>
    <xf numFmtId="0" fontId="5" fillId="0" borderId="79" xfId="60" applyFont="1" applyBorder="1" applyAlignment="1">
      <alignment horizontal="left"/>
      <protection/>
    </xf>
    <xf numFmtId="0" fontId="73" fillId="0" borderId="80" xfId="0" applyFont="1" applyBorder="1" applyAlignment="1">
      <alignment horizontal="left"/>
    </xf>
    <xf numFmtId="0" fontId="73" fillId="0" borderId="8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35" xfId="60" applyFont="1" applyBorder="1" applyAlignment="1">
      <alignment horizontal="left"/>
      <protection/>
    </xf>
    <xf numFmtId="0" fontId="2" fillId="0" borderId="40" xfId="60" applyFont="1" applyBorder="1" applyAlignment="1">
      <alignment horizontal="left"/>
      <protection/>
    </xf>
    <xf numFmtId="0" fontId="5" fillId="0" borderId="91" xfId="60" applyFont="1" applyBorder="1" applyAlignment="1">
      <alignment horizontal="left"/>
      <protection/>
    </xf>
    <xf numFmtId="0" fontId="0" fillId="0" borderId="33" xfId="0" applyBorder="1" applyAlignment="1">
      <alignment horizontal="left"/>
    </xf>
    <xf numFmtId="0" fontId="2" fillId="0" borderId="0" xfId="60" applyFont="1" applyBorder="1" applyAlignment="1">
      <alignment horizontal="left"/>
      <protection/>
    </xf>
    <xf numFmtId="0" fontId="2" fillId="0" borderId="31" xfId="60" applyFont="1" applyBorder="1" applyAlignment="1">
      <alignment horizontal="left"/>
      <protection/>
    </xf>
    <xf numFmtId="0" fontId="2" fillId="0" borderId="41" xfId="60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31" xfId="0" applyBorder="1" applyAlignment="1">
      <alignment horizontal="left"/>
    </xf>
    <xf numFmtId="0" fontId="5" fillId="0" borderId="37" xfId="60" applyFont="1" applyBorder="1" applyAlignment="1">
      <alignment horizontal="left"/>
      <protection/>
    </xf>
    <xf numFmtId="0" fontId="5" fillId="0" borderId="93" xfId="60" applyFont="1" applyBorder="1" applyAlignment="1">
      <alignment horizontal="left"/>
      <protection/>
    </xf>
    <xf numFmtId="0" fontId="5" fillId="0" borderId="58" xfId="60" applyFont="1" applyBorder="1" applyAlignment="1">
      <alignment horizontal="left"/>
      <protection/>
    </xf>
    <xf numFmtId="0" fontId="5" fillId="0" borderId="38" xfId="60" applyFont="1" applyBorder="1" applyAlignment="1">
      <alignment horizontal="left"/>
      <protection/>
    </xf>
    <xf numFmtId="0" fontId="5" fillId="0" borderId="70" xfId="60" applyFont="1" applyBorder="1" applyAlignment="1">
      <alignment horizontal="left"/>
      <protection/>
    </xf>
    <xf numFmtId="0" fontId="5" fillId="0" borderId="33" xfId="60" applyFont="1" applyBorder="1" applyAlignment="1">
      <alignment horizontal="left"/>
      <protection/>
    </xf>
    <xf numFmtId="0" fontId="5" fillId="0" borderId="39" xfId="60" applyFont="1" applyBorder="1" applyAlignment="1">
      <alignment horizontal="left"/>
      <protection/>
    </xf>
    <xf numFmtId="0" fontId="21" fillId="0" borderId="92" xfId="0" applyFont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5" fillId="0" borderId="36" xfId="60" applyFont="1" applyBorder="1" applyAlignment="1">
      <alignment horizontal="left"/>
      <protection/>
    </xf>
    <xf numFmtId="0" fontId="5" fillId="0" borderId="36" xfId="60" applyFont="1" applyBorder="1" applyAlignment="1">
      <alignment horizontal="left"/>
      <protection/>
    </xf>
    <xf numFmtId="0" fontId="2" fillId="0" borderId="38" xfId="60" applyFont="1" applyBorder="1" applyAlignment="1">
      <alignment horizontal="left"/>
      <protection/>
    </xf>
    <xf numFmtId="0" fontId="0" fillId="0" borderId="70" xfId="0" applyBorder="1" applyAlignment="1">
      <alignment horizontal="left"/>
    </xf>
    <xf numFmtId="0" fontId="5" fillId="0" borderId="31" xfId="60" applyFont="1" applyBorder="1" applyAlignment="1">
      <alignment horizontal="left"/>
      <protection/>
    </xf>
    <xf numFmtId="0" fontId="7" fillId="0" borderId="37" xfId="60" applyFont="1" applyBorder="1" applyAlignment="1">
      <alignment horizontal="left"/>
      <protection/>
    </xf>
    <xf numFmtId="0" fontId="2" fillId="0" borderId="38" xfId="60" applyFont="1" applyBorder="1" applyAlignment="1">
      <alignment horizontal="left"/>
      <protection/>
    </xf>
    <xf numFmtId="0" fontId="5" fillId="0" borderId="92" xfId="60" applyFont="1" applyBorder="1" applyAlignment="1">
      <alignment horizontal="left"/>
      <protection/>
    </xf>
    <xf numFmtId="0" fontId="5" fillId="0" borderId="34" xfId="60" applyFont="1" applyBorder="1" applyAlignment="1">
      <alignment horizontal="left"/>
      <protection/>
    </xf>
    <xf numFmtId="0" fontId="0" fillId="0" borderId="92" xfId="0" applyBorder="1" applyAlignment="1">
      <alignment horizontal="left"/>
    </xf>
    <xf numFmtId="0" fontId="0" fillId="0" borderId="34" xfId="0" applyBorder="1" applyAlignment="1">
      <alignment horizontal="left"/>
    </xf>
    <xf numFmtId="0" fontId="5" fillId="0" borderId="37" xfId="60" applyFont="1" applyBorder="1" applyAlignment="1">
      <alignment horizontal="left" vertical="center"/>
      <protection/>
    </xf>
    <xf numFmtId="0" fontId="21" fillId="0" borderId="93" xfId="0" applyFont="1" applyBorder="1" applyAlignment="1">
      <alignment horizontal="left" vertical="center"/>
    </xf>
    <xf numFmtId="0" fontId="21" fillId="0" borderId="58" xfId="0" applyFont="1" applyBorder="1" applyAlignment="1">
      <alignment horizontal="left" vertical="center"/>
    </xf>
    <xf numFmtId="0" fontId="2" fillId="0" borderId="41" xfId="6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94" xfId="60" applyFont="1" applyBorder="1" applyAlignment="1">
      <alignment horizontal="left"/>
      <protection/>
    </xf>
    <xf numFmtId="0" fontId="0" fillId="0" borderId="95" xfId="0" applyBorder="1" applyAlignment="1">
      <alignment horizontal="left"/>
    </xf>
    <xf numFmtId="0" fontId="0" fillId="0" borderId="96" xfId="0" applyBorder="1" applyAlignment="1">
      <alignment horizontal="left"/>
    </xf>
    <xf numFmtId="0" fontId="5" fillId="0" borderId="37" xfId="60" applyFont="1" applyBorder="1" applyAlignment="1">
      <alignment horizontal="left"/>
      <protection/>
    </xf>
    <xf numFmtId="0" fontId="6" fillId="0" borderId="39" xfId="60" applyFont="1" applyBorder="1" applyAlignment="1">
      <alignment horizontal="center"/>
      <protection/>
    </xf>
    <xf numFmtId="0" fontId="20" fillId="0" borderId="9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" fillId="0" borderId="32" xfId="60" applyFont="1" applyBorder="1" applyAlignment="1">
      <alignment horizontal="left"/>
      <protection/>
    </xf>
    <xf numFmtId="0" fontId="9" fillId="0" borderId="39" xfId="60" applyFont="1" applyBorder="1" applyAlignment="1">
      <alignment horizontal="left"/>
      <protection/>
    </xf>
    <xf numFmtId="0" fontId="20" fillId="0" borderId="92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2" fillId="0" borderId="30" xfId="60" applyFont="1" applyBorder="1" applyAlignment="1">
      <alignment horizontal="left"/>
      <protection/>
    </xf>
    <xf numFmtId="0" fontId="5" fillId="0" borderId="63" xfId="60" applyFont="1" applyBorder="1" applyAlignment="1">
      <alignment horizontal="left"/>
      <protection/>
    </xf>
    <xf numFmtId="0" fontId="5" fillId="0" borderId="39" xfId="58" applyFont="1" applyBorder="1" applyAlignment="1">
      <alignment horizontal="left"/>
      <protection/>
    </xf>
    <xf numFmtId="0" fontId="5" fillId="0" borderId="92" xfId="58" applyFont="1" applyBorder="1" applyAlignment="1">
      <alignment horizontal="left"/>
      <protection/>
    </xf>
    <xf numFmtId="0" fontId="5" fillId="0" borderId="34" xfId="58" applyFont="1" applyBorder="1" applyAlignment="1">
      <alignment horizontal="left"/>
      <protection/>
    </xf>
    <xf numFmtId="0" fontId="9" fillId="0" borderId="36" xfId="58" applyFont="1" applyBorder="1" applyAlignment="1">
      <alignment horizontal="left"/>
      <protection/>
    </xf>
    <xf numFmtId="0" fontId="5" fillId="0" borderId="41" xfId="58" applyFont="1" applyBorder="1" applyAlignment="1">
      <alignment horizontal="left"/>
      <protection/>
    </xf>
    <xf numFmtId="0" fontId="5" fillId="0" borderId="0" xfId="58" applyFont="1" applyBorder="1" applyAlignment="1">
      <alignment horizontal="left"/>
      <protection/>
    </xf>
    <xf numFmtId="0" fontId="5" fillId="0" borderId="31" xfId="58" applyFont="1" applyBorder="1" applyAlignment="1">
      <alignment horizontal="left"/>
      <protection/>
    </xf>
    <xf numFmtId="0" fontId="5" fillId="0" borderId="26" xfId="58" applyFont="1" applyBorder="1" applyAlignment="1">
      <alignment horizontal="left"/>
      <protection/>
    </xf>
    <xf numFmtId="0" fontId="7" fillId="0" borderId="26" xfId="58" applyFont="1" applyBorder="1" applyAlignment="1">
      <alignment horizontal="left"/>
      <protection/>
    </xf>
    <xf numFmtId="0" fontId="5" fillId="0" borderId="32" xfId="58" applyFont="1" applyBorder="1" applyAlignment="1">
      <alignment horizontal="left"/>
      <protection/>
    </xf>
    <xf numFmtId="0" fontId="5" fillId="0" borderId="11" xfId="58" applyFont="1" applyBorder="1" applyAlignment="1">
      <alignment horizontal="left"/>
      <protection/>
    </xf>
    <xf numFmtId="0" fontId="5" fillId="0" borderId="39" xfId="58" applyFont="1" applyBorder="1" applyAlignment="1">
      <alignment horizontal="left"/>
      <protection/>
    </xf>
    <xf numFmtId="0" fontId="5" fillId="0" borderId="92" xfId="58" applyFont="1" applyBorder="1" applyAlignment="1">
      <alignment horizontal="left"/>
      <protection/>
    </xf>
    <xf numFmtId="0" fontId="5" fillId="0" borderId="34" xfId="58" applyFont="1" applyBorder="1" applyAlignment="1">
      <alignment horizontal="left"/>
      <protection/>
    </xf>
    <xf numFmtId="0" fontId="4" fillId="0" borderId="0" xfId="58" applyFont="1" applyBorder="1" applyAlignment="1">
      <alignment horizontal="left"/>
      <protection/>
    </xf>
    <xf numFmtId="0" fontId="4" fillId="0" borderId="31" xfId="58" applyFont="1" applyBorder="1" applyAlignment="1">
      <alignment horizontal="left"/>
      <protection/>
    </xf>
    <xf numFmtId="0" fontId="5" fillId="0" borderId="38" xfId="58" applyFont="1" applyBorder="1" applyAlignment="1">
      <alignment horizontal="left"/>
      <protection/>
    </xf>
    <xf numFmtId="0" fontId="5" fillId="0" borderId="70" xfId="58" applyFont="1" applyBorder="1" applyAlignment="1">
      <alignment horizontal="left"/>
      <protection/>
    </xf>
    <xf numFmtId="0" fontId="5" fillId="0" borderId="33" xfId="58" applyFont="1" applyBorder="1" applyAlignment="1">
      <alignment horizontal="left"/>
      <protection/>
    </xf>
    <xf numFmtId="0" fontId="5" fillId="0" borderId="24" xfId="58" applyFont="1" applyBorder="1" applyAlignment="1">
      <alignment horizontal="left"/>
      <protection/>
    </xf>
    <xf numFmtId="0" fontId="7" fillId="0" borderId="39" xfId="58" applyFont="1" applyBorder="1" applyAlignment="1">
      <alignment horizontal="left"/>
      <protection/>
    </xf>
    <xf numFmtId="0" fontId="7" fillId="0" borderId="92" xfId="58" applyFont="1" applyBorder="1" applyAlignment="1">
      <alignment horizontal="left"/>
      <protection/>
    </xf>
    <xf numFmtId="0" fontId="7" fillId="0" borderId="34" xfId="58" applyFont="1" applyBorder="1" applyAlignment="1">
      <alignment horizontal="left"/>
      <protection/>
    </xf>
    <xf numFmtId="0" fontId="9" fillId="0" borderId="30" xfId="58" applyFont="1" applyBorder="1" applyAlignment="1">
      <alignment horizontal="left"/>
      <protection/>
    </xf>
    <xf numFmtId="0" fontId="4" fillId="0" borderId="92" xfId="58" applyFont="1" applyBorder="1" applyAlignment="1">
      <alignment horizontal="left"/>
      <protection/>
    </xf>
    <xf numFmtId="0" fontId="4" fillId="0" borderId="34" xfId="58" applyFont="1" applyBorder="1" applyAlignment="1">
      <alignment horizontal="left"/>
      <protection/>
    </xf>
    <xf numFmtId="4" fontId="1" fillId="0" borderId="30" xfId="58" applyNumberFormat="1" applyBorder="1" applyAlignment="1">
      <alignment/>
      <protection/>
    </xf>
    <xf numFmtId="4" fontId="1" fillId="0" borderId="24" xfId="58" applyNumberFormat="1" applyBorder="1" applyAlignment="1">
      <alignment/>
      <protection/>
    </xf>
    <xf numFmtId="0" fontId="5" fillId="0" borderId="41" xfId="58" applyFont="1" applyBorder="1" applyAlignment="1">
      <alignment/>
      <protection/>
    </xf>
    <xf numFmtId="0" fontId="5" fillId="0" borderId="0" xfId="58" applyFont="1" applyBorder="1" applyAlignment="1">
      <alignment/>
      <protection/>
    </xf>
    <xf numFmtId="0" fontId="5" fillId="0" borderId="31" xfId="58" applyFont="1" applyBorder="1" applyAlignment="1">
      <alignment/>
      <protection/>
    </xf>
    <xf numFmtId="0" fontId="2" fillId="0" borderId="62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63" xfId="58" applyFont="1" applyBorder="1" applyAlignment="1">
      <alignment horizontal="center" vertical="center"/>
      <protection/>
    </xf>
    <xf numFmtId="0" fontId="2" fillId="0" borderId="30" xfId="58" applyFont="1" applyBorder="1" applyAlignment="1">
      <alignment horizontal="center" vertical="center"/>
      <protection/>
    </xf>
    <xf numFmtId="0" fontId="5" fillId="0" borderId="40" xfId="58" applyFont="1" applyBorder="1" applyAlignment="1">
      <alignment horizontal="left"/>
      <protection/>
    </xf>
    <xf numFmtId="0" fontId="5" fillId="0" borderId="91" xfId="58" applyFont="1" applyBorder="1" applyAlignment="1">
      <alignment horizontal="left"/>
      <protection/>
    </xf>
    <xf numFmtId="0" fontId="5" fillId="0" borderId="35" xfId="58" applyFont="1" applyBorder="1" applyAlignment="1">
      <alignment horizontal="left"/>
      <protection/>
    </xf>
    <xf numFmtId="0" fontId="5" fillId="0" borderId="24" xfId="58" applyFont="1" applyBorder="1" applyAlignment="1">
      <alignment horizontal="left"/>
      <protection/>
    </xf>
    <xf numFmtId="0" fontId="2" fillId="0" borderId="0" xfId="58" applyFont="1" applyBorder="1" applyAlignment="1">
      <alignment horizontal="right"/>
      <protection/>
    </xf>
    <xf numFmtId="0" fontId="4" fillId="0" borderId="0" xfId="58" applyFont="1" applyAlignment="1">
      <alignment horizontal="center" wrapText="1"/>
      <protection/>
    </xf>
    <xf numFmtId="0" fontId="4" fillId="0" borderId="0" xfId="58" applyFont="1" applyAlignment="1">
      <alignment horizontal="center"/>
      <protection/>
    </xf>
    <xf numFmtId="4" fontId="1" fillId="0" borderId="22" xfId="58" applyNumberFormat="1" applyBorder="1" applyAlignment="1">
      <alignment/>
      <protection/>
    </xf>
    <xf numFmtId="0" fontId="0" fillId="0" borderId="22" xfId="0" applyBorder="1" applyAlignment="1">
      <alignment/>
    </xf>
    <xf numFmtId="0" fontId="2" fillId="0" borderId="54" xfId="58" applyFont="1" applyBorder="1" applyAlignment="1">
      <alignment horizontal="center" vertical="center" wrapText="1"/>
      <protection/>
    </xf>
    <xf numFmtId="0" fontId="2" fillId="0" borderId="32" xfId="58" applyFont="1" applyBorder="1" applyAlignment="1">
      <alignment horizontal="center" vertical="center" wrapText="1"/>
      <protection/>
    </xf>
    <xf numFmtId="0" fontId="0" fillId="0" borderId="97" xfId="0" applyBorder="1" applyAlignment="1">
      <alignment horizontal="center" vertical="center" wrapText="1"/>
    </xf>
    <xf numFmtId="0" fontId="2" fillId="0" borderId="41" xfId="63" applyFont="1" applyBorder="1" applyAlignment="1">
      <alignment horizontal="left"/>
      <protection/>
    </xf>
    <xf numFmtId="0" fontId="2" fillId="0" borderId="0" xfId="63" applyFont="1" applyBorder="1" applyAlignment="1">
      <alignment horizontal="left"/>
      <protection/>
    </xf>
    <xf numFmtId="0" fontId="2" fillId="0" borderId="31" xfId="63" applyFont="1" applyBorder="1" applyAlignment="1">
      <alignment horizontal="left"/>
      <protection/>
    </xf>
    <xf numFmtId="0" fontId="1" fillId="0" borderId="0" xfId="63" applyBorder="1" applyAlignment="1">
      <alignment horizontal="left"/>
      <protection/>
    </xf>
    <xf numFmtId="0" fontId="2" fillId="0" borderId="32" xfId="63" applyFont="1" applyBorder="1" applyAlignment="1">
      <alignment horizontal="left"/>
      <protection/>
    </xf>
    <xf numFmtId="0" fontId="2" fillId="0" borderId="32" xfId="63" applyFont="1" applyBorder="1" applyAlignment="1">
      <alignment horizontal="left"/>
      <protection/>
    </xf>
    <xf numFmtId="0" fontId="5" fillId="0" borderId="36" xfId="63" applyFont="1" applyBorder="1" applyAlignment="1">
      <alignment horizontal="left"/>
      <protection/>
    </xf>
    <xf numFmtId="0" fontId="5" fillId="0" borderId="36" xfId="63" applyFont="1" applyBorder="1" applyAlignment="1">
      <alignment horizontal="left"/>
      <protection/>
    </xf>
    <xf numFmtId="0" fontId="7" fillId="0" borderId="26" xfId="63" applyFont="1" applyBorder="1" applyAlignment="1">
      <alignment horizontal="left"/>
      <protection/>
    </xf>
    <xf numFmtId="0" fontId="5" fillId="0" borderId="39" xfId="63" applyFont="1" applyBorder="1" applyAlignment="1">
      <alignment horizontal="left"/>
      <protection/>
    </xf>
    <xf numFmtId="0" fontId="5" fillId="0" borderId="92" xfId="63" applyFont="1" applyBorder="1" applyAlignment="1">
      <alignment horizontal="left"/>
      <protection/>
    </xf>
    <xf numFmtId="0" fontId="5" fillId="0" borderId="34" xfId="63" applyFont="1" applyBorder="1" applyAlignment="1">
      <alignment horizontal="left"/>
      <protection/>
    </xf>
    <xf numFmtId="0" fontId="5" fillId="0" borderId="38" xfId="63" applyFont="1" applyBorder="1" applyAlignment="1">
      <alignment horizontal="left"/>
      <protection/>
    </xf>
    <xf numFmtId="0" fontId="21" fillId="0" borderId="70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2" fillId="0" borderId="62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63" xfId="63" applyFont="1" applyBorder="1" applyAlignment="1">
      <alignment horizontal="center" vertical="center"/>
      <protection/>
    </xf>
    <xf numFmtId="0" fontId="2" fillId="0" borderId="26" xfId="63" applyFont="1" applyBorder="1" applyAlignment="1">
      <alignment horizontal="center" vertical="center"/>
      <protection/>
    </xf>
    <xf numFmtId="0" fontId="26" fillId="0" borderId="0" xfId="63" applyFont="1" applyAlignment="1">
      <alignment horizontal="right"/>
      <protection/>
    </xf>
    <xf numFmtId="0" fontId="2" fillId="0" borderId="54" xfId="63" applyFont="1" applyFill="1" applyBorder="1" applyAlignment="1">
      <alignment horizontal="center" vertical="center" wrapText="1"/>
      <protection/>
    </xf>
    <xf numFmtId="0" fontId="2" fillId="0" borderId="24" xfId="63" applyFont="1" applyFill="1" applyBorder="1" applyAlignment="1">
      <alignment horizontal="center" vertical="center" wrapText="1"/>
      <protection/>
    </xf>
    <xf numFmtId="0" fontId="5" fillId="0" borderId="41" xfId="63" applyFont="1" applyBorder="1" applyAlignment="1">
      <alignment horizontal="left"/>
      <protection/>
    </xf>
    <xf numFmtId="0" fontId="5" fillId="0" borderId="0" xfId="63" applyFont="1" applyBorder="1" applyAlignment="1">
      <alignment horizontal="left"/>
      <protection/>
    </xf>
    <xf numFmtId="0" fontId="5" fillId="0" borderId="31" xfId="63" applyFont="1" applyBorder="1" applyAlignment="1">
      <alignment horizontal="left"/>
      <protection/>
    </xf>
    <xf numFmtId="0" fontId="5" fillId="0" borderId="26" xfId="63" applyFont="1" applyBorder="1" applyAlignment="1">
      <alignment horizontal="left"/>
      <protection/>
    </xf>
    <xf numFmtId="0" fontId="2" fillId="0" borderId="30" xfId="63" applyFont="1" applyBorder="1" applyAlignment="1">
      <alignment horizontal="left"/>
      <protection/>
    </xf>
    <xf numFmtId="0" fontId="5" fillId="0" borderId="39" xfId="63" applyFont="1" applyBorder="1" applyAlignment="1">
      <alignment horizontal="left"/>
      <protection/>
    </xf>
    <xf numFmtId="0" fontId="5" fillId="0" borderId="39" xfId="63" applyFont="1" applyBorder="1" applyAlignment="1">
      <alignment horizontal="left"/>
      <protection/>
    </xf>
    <xf numFmtId="0" fontId="5" fillId="0" borderId="92" xfId="63" applyFont="1" applyBorder="1" applyAlignment="1">
      <alignment horizontal="left"/>
      <protection/>
    </xf>
    <xf numFmtId="0" fontId="5" fillId="0" borderId="34" xfId="63" applyFont="1" applyBorder="1" applyAlignment="1">
      <alignment horizontal="left"/>
      <protection/>
    </xf>
    <xf numFmtId="0" fontId="5" fillId="0" borderId="30" xfId="63" applyFont="1" applyBorder="1" applyAlignment="1">
      <alignment horizontal="left"/>
      <protection/>
    </xf>
    <xf numFmtId="0" fontId="2" fillId="0" borderId="24" xfId="63" applyFont="1" applyBorder="1" applyAlignment="1">
      <alignment horizontal="left"/>
      <protection/>
    </xf>
    <xf numFmtId="0" fontId="5" fillId="0" borderId="41" xfId="63" applyFont="1" applyBorder="1" applyAlignment="1">
      <alignment horizontal="left"/>
      <protection/>
    </xf>
    <xf numFmtId="0" fontId="5" fillId="0" borderId="0" xfId="63" applyFont="1" applyBorder="1" applyAlignment="1">
      <alignment horizontal="left"/>
      <protection/>
    </xf>
    <xf numFmtId="0" fontId="5" fillId="0" borderId="31" xfId="63" applyFont="1" applyBorder="1" applyAlignment="1">
      <alignment horizontal="left"/>
      <protection/>
    </xf>
    <xf numFmtId="0" fontId="13" fillId="0" borderId="0" xfId="63" applyFont="1" applyBorder="1" applyAlignment="1">
      <alignment horizontal="right"/>
      <protection/>
    </xf>
    <xf numFmtId="0" fontId="5" fillId="0" borderId="32" xfId="63" applyFont="1" applyBorder="1" applyAlignment="1">
      <alignment horizontal="left"/>
      <protection/>
    </xf>
    <xf numFmtId="0" fontId="5" fillId="0" borderId="26" xfId="63" applyFont="1" applyBorder="1" applyAlignment="1">
      <alignment horizontal="left"/>
      <protection/>
    </xf>
    <xf numFmtId="0" fontId="22" fillId="0" borderId="41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5" fillId="0" borderId="39" xfId="63" applyFont="1" applyBorder="1" applyAlignment="1">
      <alignment/>
      <protection/>
    </xf>
    <xf numFmtId="0" fontId="5" fillId="0" borderId="92" xfId="63" applyFont="1" applyBorder="1" applyAlignment="1">
      <alignment/>
      <protection/>
    </xf>
    <xf numFmtId="0" fontId="5" fillId="0" borderId="34" xfId="63" applyFont="1" applyBorder="1" applyAlignment="1">
      <alignment/>
      <protection/>
    </xf>
    <xf numFmtId="0" fontId="5" fillId="0" borderId="92" xfId="63" applyFont="1" applyBorder="1" applyAlignment="1">
      <alignment horizontal="left"/>
      <protection/>
    </xf>
    <xf numFmtId="0" fontId="5" fillId="0" borderId="34" xfId="63" applyFont="1" applyBorder="1" applyAlignment="1">
      <alignment horizontal="left"/>
      <protection/>
    </xf>
    <xf numFmtId="0" fontId="25" fillId="0" borderId="0" xfId="63" applyFont="1" applyAlignment="1">
      <alignment horizontal="right"/>
      <protection/>
    </xf>
    <xf numFmtId="0" fontId="4" fillId="0" borderId="0" xfId="61" applyFont="1" applyAlignment="1">
      <alignment horizontal="center"/>
      <protection/>
    </xf>
    <xf numFmtId="0" fontId="12" fillId="0" borderId="0" xfId="63" applyFont="1" applyAlignment="1">
      <alignment horizontal="center"/>
      <protection/>
    </xf>
    <xf numFmtId="0" fontId="12" fillId="0" borderId="0" xfId="63" applyFont="1" applyAlignment="1">
      <alignment horizontal="center"/>
      <protection/>
    </xf>
    <xf numFmtId="0" fontId="1" fillId="0" borderId="0" xfId="63" applyAlignment="1">
      <alignment horizontal="left"/>
      <protection/>
    </xf>
    <xf numFmtId="0" fontId="1" fillId="0" borderId="31" xfId="63" applyBorder="1" applyAlignment="1">
      <alignment horizontal="left"/>
      <protection/>
    </xf>
    <xf numFmtId="0" fontId="5" fillId="0" borderId="40" xfId="63" applyFont="1" applyBorder="1" applyAlignment="1">
      <alignment horizontal="left"/>
      <protection/>
    </xf>
    <xf numFmtId="0" fontId="5" fillId="0" borderId="91" xfId="63" applyFont="1" applyBorder="1" applyAlignment="1">
      <alignment horizontal="left"/>
      <protection/>
    </xf>
    <xf numFmtId="0" fontId="5" fillId="0" borderId="35" xfId="63" applyFont="1" applyBorder="1" applyAlignment="1">
      <alignment horizontal="left"/>
      <protection/>
    </xf>
    <xf numFmtId="0" fontId="7" fillId="0" borderId="37" xfId="63" applyFont="1" applyBorder="1" applyAlignment="1">
      <alignment/>
      <protection/>
    </xf>
    <xf numFmtId="0" fontId="71" fillId="0" borderId="93" xfId="0" applyFont="1" applyBorder="1" applyAlignment="1">
      <alignment/>
    </xf>
    <xf numFmtId="0" fontId="71" fillId="0" borderId="58" xfId="0" applyFont="1" applyBorder="1" applyAlignment="1">
      <alignment/>
    </xf>
    <xf numFmtId="0" fontId="2" fillId="0" borderId="41" xfId="63" applyFont="1" applyBorder="1" applyAlignment="1">
      <alignment horizontal="left"/>
      <protection/>
    </xf>
    <xf numFmtId="0" fontId="5" fillId="0" borderId="30" xfId="63" applyFont="1" applyBorder="1" applyAlignment="1">
      <alignment horizontal="left"/>
      <protection/>
    </xf>
    <xf numFmtId="0" fontId="5" fillId="0" borderId="37" xfId="63" applyFont="1" applyBorder="1" applyAlignment="1">
      <alignment horizontal="left"/>
      <protection/>
    </xf>
    <xf numFmtId="0" fontId="5" fillId="0" borderId="93" xfId="63" applyFont="1" applyBorder="1" applyAlignment="1">
      <alignment horizontal="left"/>
      <protection/>
    </xf>
    <xf numFmtId="0" fontId="5" fillId="0" borderId="58" xfId="63" applyFont="1" applyBorder="1" applyAlignment="1">
      <alignment horizontal="left"/>
      <protection/>
    </xf>
    <xf numFmtId="0" fontId="2" fillId="0" borderId="41" xfId="64" applyFont="1" applyBorder="1" applyAlignment="1">
      <alignment horizontal="left"/>
      <protection/>
    </xf>
    <xf numFmtId="0" fontId="2" fillId="0" borderId="0" xfId="64" applyFont="1" applyBorder="1" applyAlignment="1">
      <alignment horizontal="left"/>
      <protection/>
    </xf>
    <xf numFmtId="0" fontId="2" fillId="0" borderId="31" xfId="64" applyFont="1" applyBorder="1" applyAlignment="1">
      <alignment horizontal="left"/>
      <protection/>
    </xf>
    <xf numFmtId="0" fontId="2" fillId="0" borderId="32" xfId="64" applyFont="1" applyBorder="1" applyAlignment="1">
      <alignment horizontal="left"/>
      <protection/>
    </xf>
    <xf numFmtId="0" fontId="2" fillId="0" borderId="41" xfId="64" applyFont="1" applyBorder="1" applyAlignment="1">
      <alignment horizontal="left"/>
      <protection/>
    </xf>
    <xf numFmtId="0" fontId="2" fillId="0" borderId="0" xfId="64" applyFont="1" applyBorder="1" applyAlignment="1">
      <alignment horizontal="left"/>
      <protection/>
    </xf>
    <xf numFmtId="0" fontId="2" fillId="0" borderId="31" xfId="64" applyFont="1" applyBorder="1" applyAlignment="1">
      <alignment horizontal="left"/>
      <protection/>
    </xf>
    <xf numFmtId="0" fontId="5" fillId="0" borderId="0" xfId="64" applyFont="1" applyBorder="1" applyAlignment="1">
      <alignment horizontal="left"/>
      <protection/>
    </xf>
    <xf numFmtId="0" fontId="5" fillId="0" borderId="31" xfId="64" applyFont="1" applyBorder="1" applyAlignment="1">
      <alignment horizontal="left"/>
      <protection/>
    </xf>
    <xf numFmtId="0" fontId="5" fillId="0" borderId="39" xfId="64" applyFont="1" applyBorder="1" applyAlignment="1">
      <alignment/>
      <protection/>
    </xf>
    <xf numFmtId="0" fontId="5" fillId="0" borderId="92" xfId="64" applyFont="1" applyBorder="1" applyAlignment="1">
      <alignment/>
      <protection/>
    </xf>
    <xf numFmtId="0" fontId="5" fillId="0" borderId="34" xfId="64" applyFont="1" applyBorder="1" applyAlignment="1">
      <alignment/>
      <protection/>
    </xf>
    <xf numFmtId="0" fontId="2" fillId="0" borderId="54" xfId="64" applyFont="1" applyFill="1" applyBorder="1" applyAlignment="1">
      <alignment horizontal="center" vertical="center" wrapText="1"/>
      <protection/>
    </xf>
    <xf numFmtId="0" fontId="2" fillId="0" borderId="24" xfId="64" applyFont="1" applyFill="1" applyBorder="1" applyAlignment="1">
      <alignment horizontal="center" vertical="center" wrapText="1"/>
      <protection/>
    </xf>
    <xf numFmtId="0" fontId="4" fillId="0" borderId="0" xfId="64" applyFont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0" fontId="2" fillId="0" borderId="62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  <xf numFmtId="0" fontId="2" fillId="0" borderId="63" xfId="64" applyFont="1" applyBorder="1" applyAlignment="1">
      <alignment horizontal="center" vertical="center"/>
      <protection/>
    </xf>
    <xf numFmtId="0" fontId="2" fillId="0" borderId="26" xfId="64" applyFont="1" applyBorder="1" applyAlignment="1">
      <alignment horizontal="center" vertical="center"/>
      <protection/>
    </xf>
    <xf numFmtId="0" fontId="2" fillId="0" borderId="30" xfId="64" applyFont="1" applyBorder="1" applyAlignment="1">
      <alignment horizontal="left"/>
      <protection/>
    </xf>
    <xf numFmtId="0" fontId="5" fillId="0" borderId="36" xfId="64" applyFont="1" applyBorder="1" applyAlignment="1">
      <alignment horizontal="left"/>
      <protection/>
    </xf>
    <xf numFmtId="0" fontId="7" fillId="0" borderId="37" xfId="64" applyFont="1" applyBorder="1" applyAlignment="1">
      <alignment horizontal="left"/>
      <protection/>
    </xf>
    <xf numFmtId="0" fontId="5" fillId="0" borderId="39" xfId="64" applyFont="1" applyBorder="1" applyAlignment="1">
      <alignment horizontal="left"/>
      <protection/>
    </xf>
    <xf numFmtId="0" fontId="26" fillId="0" borderId="0" xfId="64" applyFont="1" applyAlignment="1">
      <alignment horizontal="right"/>
      <protection/>
    </xf>
    <xf numFmtId="0" fontId="2" fillId="0" borderId="20" xfId="64" applyFont="1" applyBorder="1" applyAlignment="1">
      <alignment horizontal="right"/>
      <protection/>
    </xf>
    <xf numFmtId="4" fontId="15" fillId="0" borderId="32" xfId="64" applyNumberFormat="1" applyFont="1" applyFill="1" applyBorder="1" applyAlignment="1">
      <alignment horizontal="right" wrapText="1"/>
      <protection/>
    </xf>
    <xf numFmtId="0" fontId="20" fillId="0" borderId="32" xfId="0" applyFont="1" applyFill="1" applyBorder="1" applyAlignment="1">
      <alignment horizontal="right" wrapText="1"/>
    </xf>
    <xf numFmtId="2" fontId="15" fillId="0" borderId="27" xfId="64" applyNumberFormat="1" applyFont="1" applyBorder="1" applyAlignment="1">
      <alignment horizontal="right"/>
      <protection/>
    </xf>
    <xf numFmtId="2" fontId="20" fillId="0" borderId="27" xfId="0" applyNumberFormat="1" applyFont="1" applyBorder="1" applyAlignment="1">
      <alignment horizontal="right"/>
    </xf>
    <xf numFmtId="0" fontId="5" fillId="0" borderId="26" xfId="64" applyFont="1" applyBorder="1" applyAlignment="1">
      <alignment horizontal="left"/>
      <protection/>
    </xf>
    <xf numFmtId="0" fontId="2" fillId="0" borderId="32" xfId="64" applyFont="1" applyBorder="1" applyAlignment="1">
      <alignment horizontal="left"/>
      <protection/>
    </xf>
    <xf numFmtId="0" fontId="7" fillId="0" borderId="41" xfId="64" applyFont="1" applyBorder="1" applyAlignment="1">
      <alignment horizontal="left"/>
      <protection/>
    </xf>
    <xf numFmtId="0" fontId="24" fillId="0" borderId="0" xfId="0" applyFont="1" applyAlignment="1">
      <alignment horizontal="left"/>
    </xf>
    <xf numFmtId="0" fontId="24" fillId="0" borderId="31" xfId="0" applyFont="1" applyBorder="1" applyAlignment="1">
      <alignment horizontal="left"/>
    </xf>
    <xf numFmtId="0" fontId="2" fillId="0" borderId="16" xfId="64" applyFont="1" applyBorder="1" applyAlignment="1">
      <alignment horizontal="center" vertical="center"/>
      <protection/>
    </xf>
    <xf numFmtId="0" fontId="2" fillId="0" borderId="41" xfId="64" applyFont="1" applyBorder="1" applyAlignment="1">
      <alignment horizontal="left" wrapText="1"/>
      <protection/>
    </xf>
    <xf numFmtId="0" fontId="2" fillId="0" borderId="0" xfId="64" applyFont="1" applyBorder="1" applyAlignment="1">
      <alignment horizontal="left" wrapText="1"/>
      <protection/>
    </xf>
    <xf numFmtId="0" fontId="2" fillId="0" borderId="31" xfId="64" applyFont="1" applyBorder="1" applyAlignment="1">
      <alignment horizontal="left" wrapText="1"/>
      <protection/>
    </xf>
    <xf numFmtId="0" fontId="0" fillId="0" borderId="4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1" xfId="0" applyBorder="1" applyAlignment="1">
      <alignment horizontal="left" wrapText="1"/>
    </xf>
    <xf numFmtId="0" fontId="7" fillId="0" borderId="37" xfId="65" applyFont="1" applyBorder="1" applyAlignment="1">
      <alignment horizontal="left"/>
      <protection/>
    </xf>
    <xf numFmtId="0" fontId="7" fillId="0" borderId="93" xfId="65" applyFont="1" applyBorder="1" applyAlignment="1">
      <alignment horizontal="left"/>
      <protection/>
    </xf>
    <xf numFmtId="0" fontId="7" fillId="0" borderId="58" xfId="65" applyFont="1" applyBorder="1" applyAlignment="1">
      <alignment horizontal="left"/>
      <protection/>
    </xf>
    <xf numFmtId="0" fontId="2" fillId="0" borderId="41" xfId="65" applyFont="1" applyBorder="1" applyAlignment="1">
      <alignment horizontal="left"/>
      <protection/>
    </xf>
    <xf numFmtId="0" fontId="2" fillId="0" borderId="0" xfId="65" applyFont="1" applyBorder="1" applyAlignment="1">
      <alignment horizontal="left"/>
      <protection/>
    </xf>
    <xf numFmtId="0" fontId="2" fillId="0" borderId="31" xfId="65" applyFont="1" applyBorder="1" applyAlignment="1">
      <alignment horizontal="left"/>
      <protection/>
    </xf>
    <xf numFmtId="0" fontId="2" fillId="0" borderId="41" xfId="65" applyFont="1" applyBorder="1" applyAlignment="1">
      <alignment horizontal="left"/>
      <protection/>
    </xf>
    <xf numFmtId="0" fontId="2" fillId="0" borderId="48" xfId="65" applyFont="1" applyBorder="1" applyAlignment="1">
      <alignment horizontal="left"/>
      <protection/>
    </xf>
    <xf numFmtId="0" fontId="0" fillId="0" borderId="20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5" fillId="0" borderId="40" xfId="65" applyFont="1" applyBorder="1" applyAlignment="1">
      <alignment horizontal="left"/>
      <protection/>
    </xf>
    <xf numFmtId="0" fontId="5" fillId="0" borderId="91" xfId="65" applyFont="1" applyBorder="1" applyAlignment="1">
      <alignment horizontal="left"/>
      <protection/>
    </xf>
    <xf numFmtId="0" fontId="5" fillId="0" borderId="35" xfId="65" applyFont="1" applyBorder="1" applyAlignment="1">
      <alignment horizontal="left"/>
      <protection/>
    </xf>
    <xf numFmtId="0" fontId="2" fillId="0" borderId="38" xfId="65" applyFont="1" applyBorder="1" applyAlignment="1">
      <alignment horizontal="left"/>
      <protection/>
    </xf>
    <xf numFmtId="0" fontId="2" fillId="0" borderId="70" xfId="65" applyFont="1" applyBorder="1" applyAlignment="1">
      <alignment horizontal="left"/>
      <protection/>
    </xf>
    <xf numFmtId="0" fontId="2" fillId="0" borderId="33" xfId="65" applyFont="1" applyBorder="1" applyAlignment="1">
      <alignment horizontal="left"/>
      <protection/>
    </xf>
    <xf numFmtId="0" fontId="5" fillId="0" borderId="39" xfId="65" applyFont="1" applyBorder="1" applyAlignment="1">
      <alignment horizontal="left"/>
      <protection/>
    </xf>
    <xf numFmtId="0" fontId="5" fillId="0" borderId="92" xfId="65" applyFont="1" applyBorder="1" applyAlignment="1">
      <alignment horizontal="left"/>
      <protection/>
    </xf>
    <xf numFmtId="0" fontId="5" fillId="0" borderId="34" xfId="65" applyFont="1" applyBorder="1" applyAlignment="1">
      <alignment horizontal="left"/>
      <protection/>
    </xf>
    <xf numFmtId="0" fontId="5" fillId="0" borderId="0" xfId="65" applyFont="1" applyBorder="1" applyAlignment="1">
      <alignment horizontal="left"/>
      <protection/>
    </xf>
    <xf numFmtId="0" fontId="5" fillId="0" borderId="31" xfId="65" applyFont="1" applyBorder="1" applyAlignment="1">
      <alignment horizontal="left"/>
      <protection/>
    </xf>
    <xf numFmtId="0" fontId="5" fillId="0" borderId="41" xfId="65" applyFont="1" applyBorder="1" applyAlignment="1">
      <alignment horizontal="left"/>
      <protection/>
    </xf>
    <xf numFmtId="1" fontId="26" fillId="0" borderId="0" xfId="65" applyNumberFormat="1" applyFont="1" applyBorder="1" applyAlignment="1">
      <alignment horizontal="right"/>
      <protection/>
    </xf>
    <xf numFmtId="0" fontId="28" fillId="0" borderId="0" xfId="0" applyFont="1" applyAlignment="1">
      <alignment horizontal="right"/>
    </xf>
    <xf numFmtId="0" fontId="2" fillId="0" borderId="30" xfId="65" applyFont="1" applyBorder="1" applyAlignment="1">
      <alignment horizontal="left"/>
      <protection/>
    </xf>
    <xf numFmtId="0" fontId="2" fillId="0" borderId="24" xfId="65" applyFont="1" applyBorder="1" applyAlignment="1">
      <alignment horizontal="left"/>
      <protection/>
    </xf>
    <xf numFmtId="0" fontId="2" fillId="0" borderId="32" xfId="65" applyFont="1" applyBorder="1" applyAlignment="1">
      <alignment horizontal="left"/>
      <protection/>
    </xf>
    <xf numFmtId="0" fontId="2" fillId="0" borderId="0" xfId="65" applyFont="1" applyAlignment="1">
      <alignment horizontal="left"/>
      <protection/>
    </xf>
    <xf numFmtId="0" fontId="2" fillId="0" borderId="54" xfId="65" applyFont="1" applyBorder="1" applyAlignment="1">
      <alignment horizontal="center" vertical="center" wrapText="1"/>
      <protection/>
    </xf>
    <xf numFmtId="0" fontId="2" fillId="0" borderId="24" xfId="65" applyFont="1" applyBorder="1" applyAlignment="1">
      <alignment horizontal="center" vertical="center" wrapText="1"/>
      <protection/>
    </xf>
    <xf numFmtId="0" fontId="2" fillId="0" borderId="63" xfId="65" applyFont="1" applyBorder="1" applyAlignment="1">
      <alignment horizontal="center" vertical="center"/>
      <protection/>
    </xf>
    <xf numFmtId="0" fontId="2" fillId="0" borderId="26" xfId="65" applyFont="1" applyBorder="1" applyAlignment="1">
      <alignment horizontal="center" vertical="center"/>
      <protection/>
    </xf>
    <xf numFmtId="0" fontId="2" fillId="0" borderId="62" xfId="65" applyFont="1" applyBorder="1" applyAlignment="1">
      <alignment horizontal="center" vertical="center" wrapText="1"/>
      <protection/>
    </xf>
    <xf numFmtId="0" fontId="2" fillId="0" borderId="14" xfId="65" applyFont="1" applyBorder="1" applyAlignment="1">
      <alignment horizontal="center" vertical="center" wrapText="1"/>
      <protection/>
    </xf>
    <xf numFmtId="0" fontId="14" fillId="0" borderId="39" xfId="65" applyFont="1" applyBorder="1" applyAlignment="1">
      <alignment vertical="center" wrapText="1"/>
      <protection/>
    </xf>
    <xf numFmtId="0" fontId="14" fillId="0" borderId="92" xfId="65" applyFont="1" applyBorder="1" applyAlignment="1">
      <alignment vertical="center" wrapText="1"/>
      <protection/>
    </xf>
    <xf numFmtId="0" fontId="14" fillId="0" borderId="34" xfId="65" applyFont="1" applyBorder="1" applyAlignment="1">
      <alignment vertical="center" wrapText="1"/>
      <protection/>
    </xf>
    <xf numFmtId="0" fontId="7" fillId="0" borderId="37" xfId="65" applyFont="1" applyBorder="1" applyAlignment="1">
      <alignment horizontal="left"/>
      <protection/>
    </xf>
    <xf numFmtId="0" fontId="5" fillId="0" borderId="26" xfId="65" applyFont="1" applyBorder="1" applyAlignment="1">
      <alignment horizontal="left"/>
      <protection/>
    </xf>
    <xf numFmtId="0" fontId="5" fillId="0" borderId="26" xfId="65" applyFont="1" applyBorder="1" applyAlignment="1">
      <alignment horizontal="left"/>
      <protection/>
    </xf>
    <xf numFmtId="0" fontId="5" fillId="0" borderId="41" xfId="65" applyFont="1" applyBorder="1" applyAlignment="1">
      <alignment horizontal="left"/>
      <protection/>
    </xf>
    <xf numFmtId="0" fontId="5" fillId="0" borderId="0" xfId="65" applyFont="1" applyBorder="1" applyAlignment="1">
      <alignment horizontal="left"/>
      <protection/>
    </xf>
    <xf numFmtId="0" fontId="5" fillId="0" borderId="31" xfId="65" applyFont="1" applyBorder="1" applyAlignment="1">
      <alignment horizontal="left"/>
      <protection/>
    </xf>
    <xf numFmtId="0" fontId="3" fillId="0" borderId="0" xfId="65" applyFont="1" applyAlignment="1">
      <alignment horizontal="right"/>
      <protection/>
    </xf>
    <xf numFmtId="0" fontId="2" fillId="0" borderId="0" xfId="65" applyFont="1" applyBorder="1" applyAlignment="1">
      <alignment horizontal="right"/>
      <protection/>
    </xf>
    <xf numFmtId="0" fontId="4" fillId="0" borderId="0" xfId="65" applyFont="1" applyAlignment="1">
      <alignment horizontal="center"/>
      <protection/>
    </xf>
    <xf numFmtId="0" fontId="0" fillId="0" borderId="0" xfId="0" applyAlignment="1">
      <alignment horizontal="center"/>
    </xf>
    <xf numFmtId="2" fontId="14" fillId="0" borderId="74" xfId="65" applyNumberFormat="1" applyFont="1" applyBorder="1" applyAlignment="1">
      <alignment horizontal="right"/>
      <protection/>
    </xf>
    <xf numFmtId="2" fontId="14" fillId="0" borderId="72" xfId="65" applyNumberFormat="1" applyFont="1" applyBorder="1" applyAlignment="1">
      <alignment horizontal="right"/>
      <protection/>
    </xf>
    <xf numFmtId="0" fontId="2" fillId="0" borderId="54" xfId="65" applyFont="1" applyBorder="1" applyAlignment="1">
      <alignment horizontal="center" vertical="center" wrapText="1"/>
      <protection/>
    </xf>
    <xf numFmtId="164" fontId="26" fillId="0" borderId="0" xfId="65" applyNumberFormat="1" applyFont="1" applyBorder="1" applyAlignment="1">
      <alignment horizontal="right"/>
      <protection/>
    </xf>
    <xf numFmtId="169" fontId="14" fillId="0" borderId="73" xfId="65" applyNumberFormat="1" applyFont="1" applyBorder="1" applyAlignment="1">
      <alignment horizontal="right" wrapText="1"/>
      <protection/>
    </xf>
    <xf numFmtId="169" fontId="14" fillId="0" borderId="97" xfId="65" applyNumberFormat="1" applyFont="1" applyBorder="1" applyAlignment="1">
      <alignment horizontal="right"/>
      <protection/>
    </xf>
    <xf numFmtId="0" fontId="9" fillId="0" borderId="41" xfId="65" applyFont="1" applyBorder="1" applyAlignment="1">
      <alignment horizontal="left"/>
      <protection/>
    </xf>
    <xf numFmtId="0" fontId="9" fillId="0" borderId="0" xfId="65" applyFont="1" applyBorder="1" applyAlignment="1">
      <alignment horizontal="left"/>
      <protection/>
    </xf>
    <xf numFmtId="0" fontId="9" fillId="0" borderId="31" xfId="65" applyFont="1" applyBorder="1" applyAlignment="1">
      <alignment horizontal="left"/>
      <protection/>
    </xf>
    <xf numFmtId="0" fontId="2" fillId="0" borderId="0" xfId="65" applyFont="1" applyAlignment="1">
      <alignment horizontal="left"/>
      <protection/>
    </xf>
    <xf numFmtId="0" fontId="22" fillId="0" borderId="0" xfId="0" applyFont="1" applyAlignment="1">
      <alignment horizontal="left"/>
    </xf>
    <xf numFmtId="0" fontId="7" fillId="0" borderId="41" xfId="65" applyFont="1" applyBorder="1" applyAlignment="1">
      <alignment horizontal="left"/>
      <protection/>
    </xf>
    <xf numFmtId="0" fontId="7" fillId="0" borderId="0" xfId="65" applyFont="1" applyBorder="1" applyAlignment="1">
      <alignment horizontal="left"/>
      <protection/>
    </xf>
    <xf numFmtId="0" fontId="7" fillId="0" borderId="31" xfId="65" applyFont="1" applyBorder="1" applyAlignment="1">
      <alignment horizontal="left"/>
      <protection/>
    </xf>
    <xf numFmtId="0" fontId="2" fillId="0" borderId="41" xfId="65" applyFont="1" applyBorder="1" applyAlignment="1">
      <alignment horizontal="left"/>
      <protection/>
    </xf>
    <xf numFmtId="0" fontId="2" fillId="0" borderId="0" xfId="65" applyFont="1" applyBorder="1" applyAlignment="1">
      <alignment horizontal="left"/>
      <protection/>
    </xf>
    <xf numFmtId="0" fontId="2" fillId="0" borderId="31" xfId="65" applyFont="1" applyBorder="1" applyAlignment="1">
      <alignment horizontal="left"/>
      <protection/>
    </xf>
    <xf numFmtId="0" fontId="1" fillId="0" borderId="0" xfId="65" applyAlignment="1">
      <alignment horizontal="left"/>
      <protection/>
    </xf>
    <xf numFmtId="0" fontId="1" fillId="0" borderId="31" xfId="65" applyBorder="1" applyAlignment="1">
      <alignment horizontal="left"/>
      <protection/>
    </xf>
    <xf numFmtId="0" fontId="2" fillId="0" borderId="40" xfId="65" applyFont="1" applyBorder="1" applyAlignment="1">
      <alignment horizontal="left"/>
      <protection/>
    </xf>
    <xf numFmtId="0" fontId="2" fillId="0" borderId="91" xfId="65" applyFont="1" applyBorder="1" applyAlignment="1">
      <alignment horizontal="left"/>
      <protection/>
    </xf>
    <xf numFmtId="0" fontId="2" fillId="0" borderId="35" xfId="65" applyFont="1" applyBorder="1" applyAlignment="1">
      <alignment horizontal="left"/>
      <protection/>
    </xf>
    <xf numFmtId="0" fontId="2" fillId="0" borderId="70" xfId="65" applyFont="1" applyBorder="1" applyAlignment="1">
      <alignment horizontal="left"/>
      <protection/>
    </xf>
    <xf numFmtId="0" fontId="1" fillId="0" borderId="70" xfId="65" applyBorder="1" applyAlignment="1">
      <alignment horizontal="left"/>
      <protection/>
    </xf>
    <xf numFmtId="0" fontId="5" fillId="0" borderId="24" xfId="65" applyFont="1" applyBorder="1" applyAlignment="1">
      <alignment horizontal="left"/>
      <protection/>
    </xf>
    <xf numFmtId="0" fontId="47" fillId="0" borderId="93" xfId="0" applyFont="1" applyBorder="1" applyAlignment="1">
      <alignment horizontal="left"/>
    </xf>
    <xf numFmtId="0" fontId="47" fillId="0" borderId="58" xfId="0" applyFont="1" applyBorder="1" applyAlignment="1">
      <alignment horizontal="left"/>
    </xf>
    <xf numFmtId="0" fontId="2" fillId="0" borderId="31" xfId="65" applyFont="1" applyBorder="1" applyAlignment="1">
      <alignment horizontal="left"/>
      <protection/>
    </xf>
    <xf numFmtId="0" fontId="7" fillId="0" borderId="94" xfId="65" applyFont="1" applyBorder="1" applyAlignment="1">
      <alignment horizontal="left"/>
      <protection/>
    </xf>
    <xf numFmtId="0" fontId="7" fillId="0" borderId="95" xfId="65" applyFont="1" applyBorder="1" applyAlignment="1">
      <alignment horizontal="left"/>
      <protection/>
    </xf>
    <xf numFmtId="0" fontId="7" fillId="0" borderId="96" xfId="65" applyFont="1" applyBorder="1" applyAlignment="1">
      <alignment horizontal="left"/>
      <protection/>
    </xf>
    <xf numFmtId="49" fontId="2" fillId="0" borderId="59" xfId="65" applyNumberFormat="1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5" fillId="0" borderId="88" xfId="65" applyFont="1" applyBorder="1" applyAlignment="1">
      <alignment horizontal="left"/>
      <protection/>
    </xf>
    <xf numFmtId="0" fontId="5" fillId="0" borderId="89" xfId="65" applyFont="1" applyBorder="1" applyAlignment="1">
      <alignment horizontal="left"/>
      <protection/>
    </xf>
    <xf numFmtId="0" fontId="5" fillId="0" borderId="90" xfId="65" applyFont="1" applyBorder="1" applyAlignment="1">
      <alignment horizontal="left"/>
      <protection/>
    </xf>
    <xf numFmtId="0" fontId="0" fillId="0" borderId="38" xfId="0" applyBorder="1" applyAlignment="1">
      <alignment horizontal="left"/>
    </xf>
    <xf numFmtId="0" fontId="5" fillId="0" borderId="39" xfId="65" applyFont="1" applyBorder="1" applyAlignment="1">
      <alignment horizontal="left"/>
      <protection/>
    </xf>
    <xf numFmtId="0" fontId="7" fillId="0" borderId="88" xfId="65" applyFont="1" applyBorder="1" applyAlignment="1">
      <alignment/>
      <protection/>
    </xf>
    <xf numFmtId="0" fontId="7" fillId="0" borderId="89" xfId="65" applyFont="1" applyBorder="1" applyAlignment="1">
      <alignment/>
      <protection/>
    </xf>
    <xf numFmtId="0" fontId="7" fillId="0" borderId="90" xfId="65" applyFont="1" applyBorder="1" applyAlignment="1">
      <alignment/>
      <protection/>
    </xf>
    <xf numFmtId="0" fontId="7" fillId="0" borderId="88" xfId="65" applyFont="1" applyBorder="1" applyAlignment="1">
      <alignment horizontal="left"/>
      <protection/>
    </xf>
    <xf numFmtId="0" fontId="22" fillId="0" borderId="89" xfId="0" applyFont="1" applyBorder="1" applyAlignment="1">
      <alignment horizontal="left"/>
    </xf>
    <xf numFmtId="0" fontId="22" fillId="0" borderId="90" xfId="0" applyFont="1" applyBorder="1" applyAlignment="1">
      <alignment horizontal="left"/>
    </xf>
    <xf numFmtId="0" fontId="5" fillId="0" borderId="37" xfId="65" applyFont="1" applyBorder="1" applyAlignment="1">
      <alignment horizontal="left"/>
      <protection/>
    </xf>
    <xf numFmtId="0" fontId="0" fillId="0" borderId="93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89" xfId="0" applyBorder="1" applyAlignment="1">
      <alignment horizontal="left"/>
    </xf>
    <xf numFmtId="0" fontId="0" fillId="0" borderId="90" xfId="0" applyBorder="1" applyAlignment="1">
      <alignment horizontal="left"/>
    </xf>
    <xf numFmtId="0" fontId="5" fillId="0" borderId="36" xfId="65" applyFont="1" applyBorder="1" applyAlignment="1">
      <alignment horizontal="left"/>
      <protection/>
    </xf>
    <xf numFmtId="0" fontId="5" fillId="0" borderId="39" xfId="65" applyFont="1" applyBorder="1" applyAlignment="1">
      <alignment horizontal="left"/>
      <protection/>
    </xf>
    <xf numFmtId="0" fontId="5" fillId="0" borderId="92" xfId="65" applyFont="1" applyBorder="1" applyAlignment="1">
      <alignment horizontal="left"/>
      <protection/>
    </xf>
    <xf numFmtId="0" fontId="5" fillId="0" borderId="34" xfId="65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31" xfId="0" applyFont="1" applyBorder="1" applyAlignment="1">
      <alignment horizontal="left"/>
    </xf>
    <xf numFmtId="0" fontId="7" fillId="0" borderId="39" xfId="65" applyFont="1" applyBorder="1" applyAlignment="1">
      <alignment horizontal="left"/>
      <protection/>
    </xf>
    <xf numFmtId="0" fontId="71" fillId="0" borderId="92" xfId="0" applyFont="1" applyBorder="1" applyAlignment="1">
      <alignment horizontal="left"/>
    </xf>
    <xf numFmtId="0" fontId="71" fillId="0" borderId="34" xfId="0" applyFont="1" applyBorder="1" applyAlignment="1">
      <alignment horizontal="left"/>
    </xf>
    <xf numFmtId="0" fontId="2" fillId="0" borderId="41" xfId="65" applyNumberFormat="1" applyFont="1" applyBorder="1" applyAlignment="1">
      <alignment horizontal="left"/>
      <protection/>
    </xf>
    <xf numFmtId="0" fontId="2" fillId="0" borderId="20" xfId="65" applyFont="1" applyBorder="1" applyAlignment="1">
      <alignment horizontal="left"/>
      <protection/>
    </xf>
    <xf numFmtId="0" fontId="2" fillId="0" borderId="52" xfId="65" applyFont="1" applyBorder="1" applyAlignment="1">
      <alignment horizontal="left"/>
      <protection/>
    </xf>
    <xf numFmtId="0" fontId="0" fillId="0" borderId="93" xfId="0" applyBorder="1" applyAlignment="1">
      <alignment horizontal="left"/>
    </xf>
    <xf numFmtId="0" fontId="0" fillId="0" borderId="58" xfId="0" applyBorder="1" applyAlignment="1">
      <alignment horizontal="left"/>
    </xf>
    <xf numFmtId="0" fontId="5" fillId="0" borderId="40" xfId="65" applyFont="1" applyBorder="1" applyAlignment="1">
      <alignment horizontal="left"/>
      <protection/>
    </xf>
    <xf numFmtId="0" fontId="0" fillId="0" borderId="91" xfId="0" applyBorder="1" applyAlignment="1">
      <alignment horizontal="left"/>
    </xf>
    <xf numFmtId="0" fontId="0" fillId="0" borderId="35" xfId="0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7" fillId="0" borderId="55" xfId="65" applyFont="1" applyBorder="1" applyAlignment="1">
      <alignment horizontal="left"/>
      <protection/>
    </xf>
    <xf numFmtId="0" fontId="7" fillId="0" borderId="23" xfId="65" applyFont="1" applyBorder="1" applyAlignment="1">
      <alignment horizontal="left"/>
      <protection/>
    </xf>
    <xf numFmtId="0" fontId="7" fillId="0" borderId="87" xfId="65" applyFont="1" applyBorder="1" applyAlignment="1">
      <alignment horizontal="left"/>
      <protection/>
    </xf>
    <xf numFmtId="49" fontId="2" fillId="0" borderId="84" xfId="65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5" fillId="0" borderId="26" xfId="65" applyFont="1" applyBorder="1" applyAlignment="1">
      <alignment horizontal="left"/>
      <protection/>
    </xf>
    <xf numFmtId="0" fontId="0" fillId="0" borderId="92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5" fillId="0" borderId="55" xfId="65" applyFont="1" applyBorder="1" applyAlignment="1">
      <alignment horizontal="left"/>
      <protection/>
    </xf>
    <xf numFmtId="0" fontId="5" fillId="0" borderId="23" xfId="65" applyFont="1" applyBorder="1" applyAlignment="1">
      <alignment horizontal="left"/>
      <protection/>
    </xf>
    <xf numFmtId="0" fontId="5" fillId="0" borderId="87" xfId="65" applyFont="1" applyBorder="1" applyAlignment="1">
      <alignment horizontal="left"/>
      <protection/>
    </xf>
    <xf numFmtId="0" fontId="7" fillId="0" borderId="92" xfId="65" applyFont="1" applyBorder="1" applyAlignment="1">
      <alignment horizontal="left"/>
      <protection/>
    </xf>
    <xf numFmtId="0" fontId="7" fillId="0" borderId="34" xfId="65" applyFont="1" applyBorder="1" applyAlignment="1">
      <alignment horizontal="left"/>
      <protection/>
    </xf>
    <xf numFmtId="0" fontId="5" fillId="0" borderId="29" xfId="65" applyFont="1" applyBorder="1" applyAlignment="1">
      <alignment horizontal="left"/>
      <protection/>
    </xf>
    <xf numFmtId="0" fontId="2" fillId="0" borderId="44" xfId="65" applyFont="1" applyBorder="1" applyAlignment="1">
      <alignment horizontal="left"/>
      <protection/>
    </xf>
    <xf numFmtId="0" fontId="2" fillId="0" borderId="98" xfId="65" applyFont="1" applyBorder="1" applyAlignment="1">
      <alignment horizontal="left"/>
      <protection/>
    </xf>
    <xf numFmtId="0" fontId="2" fillId="0" borderId="99" xfId="65" applyFont="1" applyBorder="1" applyAlignment="1">
      <alignment horizontal="left"/>
      <protection/>
    </xf>
    <xf numFmtId="0" fontId="5" fillId="0" borderId="73" xfId="65" applyFont="1" applyBorder="1" applyAlignment="1">
      <alignment horizontal="left"/>
      <protection/>
    </xf>
    <xf numFmtId="0" fontId="5" fillId="0" borderId="47" xfId="65" applyFont="1" applyBorder="1" applyAlignment="1">
      <alignment horizontal="left"/>
      <protection/>
    </xf>
    <xf numFmtId="0" fontId="2" fillId="0" borderId="48" xfId="65" applyFont="1" applyBorder="1" applyAlignment="1">
      <alignment horizontal="left"/>
      <protection/>
    </xf>
    <xf numFmtId="0" fontId="26" fillId="0" borderId="0" xfId="65" applyFont="1" applyAlignment="1">
      <alignment horizontal="right"/>
      <protection/>
    </xf>
    <xf numFmtId="0" fontId="7" fillId="0" borderId="40" xfId="65" applyFont="1" applyBorder="1" applyAlignment="1">
      <alignment horizontal="left"/>
      <protection/>
    </xf>
    <xf numFmtId="0" fontId="71" fillId="0" borderId="91" xfId="0" applyFont="1" applyBorder="1" applyAlignment="1">
      <alignment horizontal="left"/>
    </xf>
    <xf numFmtId="0" fontId="71" fillId="0" borderId="35" xfId="0" applyFont="1" applyBorder="1" applyAlignment="1">
      <alignment horizontal="left"/>
    </xf>
    <xf numFmtId="0" fontId="2" fillId="0" borderId="94" xfId="65" applyFont="1" applyBorder="1" applyAlignment="1">
      <alignment horizontal="left"/>
      <protection/>
    </xf>
    <xf numFmtId="0" fontId="24" fillId="0" borderId="0" xfId="0" applyFont="1" applyBorder="1" applyAlignment="1">
      <alignment horizontal="left"/>
    </xf>
    <xf numFmtId="0" fontId="13" fillId="0" borderId="41" xfId="66" applyFont="1" applyBorder="1" applyAlignment="1">
      <alignment horizontal="left"/>
      <protection/>
    </xf>
    <xf numFmtId="0" fontId="13" fillId="0" borderId="0" xfId="66" applyFont="1" applyBorder="1" applyAlignment="1">
      <alignment horizontal="left"/>
      <protection/>
    </xf>
    <xf numFmtId="0" fontId="13" fillId="0" borderId="31" xfId="66" applyFont="1" applyBorder="1" applyAlignment="1">
      <alignment horizontal="left"/>
      <protection/>
    </xf>
    <xf numFmtId="0" fontId="18" fillId="0" borderId="41" xfId="66" applyFont="1" applyBorder="1" applyAlignment="1">
      <alignment horizontal="left"/>
      <protection/>
    </xf>
    <xf numFmtId="0" fontId="18" fillId="0" borderId="0" xfId="66" applyFont="1" applyBorder="1" applyAlignment="1">
      <alignment horizontal="left"/>
      <protection/>
    </xf>
    <xf numFmtId="0" fontId="18" fillId="0" borderId="31" xfId="66" applyFont="1" applyBorder="1" applyAlignment="1">
      <alignment horizontal="left"/>
      <protection/>
    </xf>
    <xf numFmtId="0" fontId="13" fillId="0" borderId="48" xfId="66" applyFont="1" applyBorder="1" applyAlignment="1">
      <alignment horizontal="left"/>
      <protection/>
    </xf>
    <xf numFmtId="0" fontId="13" fillId="0" borderId="20" xfId="66" applyFont="1" applyBorder="1" applyAlignment="1">
      <alignment horizontal="left"/>
      <protection/>
    </xf>
    <xf numFmtId="0" fontId="13" fillId="0" borderId="52" xfId="66" applyFont="1" applyBorder="1" applyAlignment="1">
      <alignment horizontal="left"/>
      <protection/>
    </xf>
    <xf numFmtId="0" fontId="29" fillId="0" borderId="41" xfId="66" applyFont="1" applyBorder="1" applyAlignment="1">
      <alignment horizontal="left"/>
      <protection/>
    </xf>
    <xf numFmtId="0" fontId="29" fillId="0" borderId="0" xfId="66" applyFont="1" applyBorder="1" applyAlignment="1">
      <alignment horizontal="left"/>
      <protection/>
    </xf>
    <xf numFmtId="0" fontId="29" fillId="0" borderId="31" xfId="66" applyFont="1" applyBorder="1" applyAlignment="1">
      <alignment horizontal="left"/>
      <protection/>
    </xf>
    <xf numFmtId="0" fontId="13" fillId="0" borderId="41" xfId="66" applyFont="1" applyBorder="1" applyAlignment="1">
      <alignment horizontal="left"/>
      <protection/>
    </xf>
    <xf numFmtId="0" fontId="29" fillId="0" borderId="55" xfId="66" applyFont="1" applyBorder="1" applyAlignment="1">
      <alignment horizontal="left"/>
      <protection/>
    </xf>
    <xf numFmtId="0" fontId="29" fillId="0" borderId="23" xfId="66" applyFont="1" applyBorder="1" applyAlignment="1">
      <alignment horizontal="left"/>
      <protection/>
    </xf>
    <xf numFmtId="0" fontId="29" fillId="0" borderId="87" xfId="66" applyFont="1" applyBorder="1" applyAlignment="1">
      <alignment horizontal="left"/>
      <protection/>
    </xf>
    <xf numFmtId="0" fontId="1" fillId="0" borderId="0" xfId="66" applyAlignment="1">
      <alignment/>
      <protection/>
    </xf>
    <xf numFmtId="0" fontId="23" fillId="0" borderId="55" xfId="66" applyFont="1" applyBorder="1" applyAlignment="1">
      <alignment horizontal="center" vertical="center" wrapText="1"/>
      <protection/>
    </xf>
    <xf numFmtId="0" fontId="23" fillId="0" borderId="23" xfId="66" applyFont="1" applyBorder="1" applyAlignment="1">
      <alignment horizontal="center" vertical="center" wrapText="1"/>
      <protection/>
    </xf>
    <xf numFmtId="0" fontId="23" fillId="0" borderId="87" xfId="66" applyFont="1" applyBorder="1" applyAlignment="1">
      <alignment horizontal="center" vertical="center" wrapText="1"/>
      <protection/>
    </xf>
    <xf numFmtId="0" fontId="23" fillId="0" borderId="38" xfId="66" applyFont="1" applyBorder="1" applyAlignment="1">
      <alignment horizontal="center" vertical="center" wrapText="1"/>
      <protection/>
    </xf>
    <xf numFmtId="0" fontId="23" fillId="0" borderId="70" xfId="66" applyFont="1" applyBorder="1" applyAlignment="1">
      <alignment horizontal="center" vertical="center" wrapText="1"/>
      <protection/>
    </xf>
    <xf numFmtId="0" fontId="23" fillId="0" borderId="33" xfId="66" applyFont="1" applyBorder="1" applyAlignment="1">
      <alignment horizontal="center" vertical="center" wrapText="1"/>
      <protection/>
    </xf>
    <xf numFmtId="0" fontId="29" fillId="0" borderId="88" xfId="66" applyFont="1" applyBorder="1" applyAlignment="1">
      <alignment horizontal="left"/>
      <protection/>
    </xf>
    <xf numFmtId="0" fontId="29" fillId="0" borderId="89" xfId="66" applyFont="1" applyBorder="1" applyAlignment="1">
      <alignment horizontal="left"/>
      <protection/>
    </xf>
    <xf numFmtId="0" fontId="29" fillId="0" borderId="90" xfId="66" applyFont="1" applyBorder="1" applyAlignment="1">
      <alignment horizontal="left"/>
      <protection/>
    </xf>
    <xf numFmtId="0" fontId="13" fillId="0" borderId="61" xfId="66" applyFont="1" applyBorder="1" applyAlignment="1">
      <alignment horizontal="center"/>
      <protection/>
    </xf>
    <xf numFmtId="0" fontId="13" fillId="0" borderId="54" xfId="66" applyFont="1" applyBorder="1" applyAlignment="1">
      <alignment horizontal="center" vertical="center" wrapText="1"/>
      <protection/>
    </xf>
    <xf numFmtId="0" fontId="13" fillId="0" borderId="54" xfId="66" applyFont="1" applyBorder="1" applyAlignment="1">
      <alignment horizontal="center" wrapText="1"/>
      <protection/>
    </xf>
    <xf numFmtId="0" fontId="0" fillId="0" borderId="24" xfId="0" applyBorder="1" applyAlignment="1">
      <alignment horizontal="center" wrapText="1"/>
    </xf>
    <xf numFmtId="0" fontId="25" fillId="0" borderId="0" xfId="66" applyFont="1" applyAlignment="1">
      <alignment horizontal="right"/>
      <protection/>
    </xf>
    <xf numFmtId="0" fontId="13" fillId="0" borderId="0" xfId="66" applyFont="1" applyBorder="1" applyAlignment="1">
      <alignment horizontal="right"/>
      <protection/>
    </xf>
    <xf numFmtId="0" fontId="12" fillId="0" borderId="0" xfId="66" applyFont="1" applyAlignment="1">
      <alignment horizontal="center" wrapText="1"/>
      <protection/>
    </xf>
    <xf numFmtId="0" fontId="13" fillId="0" borderId="84" xfId="66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13" fillId="0" borderId="41" xfId="66" applyFont="1" applyBorder="1" applyAlignment="1">
      <alignment horizontal="center"/>
      <protection/>
    </xf>
    <xf numFmtId="0" fontId="13" fillId="0" borderId="0" xfId="66" applyFont="1" applyBorder="1" applyAlignment="1">
      <alignment horizontal="center"/>
      <protection/>
    </xf>
    <xf numFmtId="0" fontId="13" fillId="0" borderId="31" xfId="66" applyFont="1" applyBorder="1" applyAlignment="1">
      <alignment horizontal="center"/>
      <protection/>
    </xf>
    <xf numFmtId="0" fontId="13" fillId="0" borderId="20" xfId="66" applyFont="1" applyBorder="1" applyAlignment="1">
      <alignment horizontal="center"/>
      <protection/>
    </xf>
    <xf numFmtId="0" fontId="13" fillId="0" borderId="32" xfId="66" applyFont="1" applyBorder="1" applyAlignment="1">
      <alignment horizontal="left"/>
      <protection/>
    </xf>
    <xf numFmtId="0" fontId="13" fillId="0" borderId="47" xfId="66" applyFont="1" applyBorder="1" applyAlignment="1">
      <alignment horizontal="left"/>
      <protection/>
    </xf>
    <xf numFmtId="0" fontId="48" fillId="0" borderId="101" xfId="0" applyFont="1" applyBorder="1" applyAlignment="1">
      <alignment horizontal="center"/>
    </xf>
    <xf numFmtId="0" fontId="48" fillId="0" borderId="92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8" fillId="0" borderId="0" xfId="70" applyFont="1" applyAlignment="1">
      <alignment horizontal="right"/>
      <protection/>
    </xf>
    <xf numFmtId="0" fontId="4" fillId="0" borderId="0" xfId="70" applyFont="1" applyAlignment="1">
      <alignment horizontal="center"/>
      <protection/>
    </xf>
    <xf numFmtId="0" fontId="1" fillId="0" borderId="70" xfId="70" applyBorder="1" applyAlignment="1">
      <alignment horizontal="right"/>
      <protection/>
    </xf>
    <xf numFmtId="0" fontId="26" fillId="0" borderId="0" xfId="72" applyFont="1" applyAlignment="1">
      <alignment horizontal="right"/>
      <protection/>
    </xf>
    <xf numFmtId="0" fontId="4" fillId="0" borderId="0" xfId="72" applyFont="1" applyAlignment="1">
      <alignment horizontal="center"/>
      <protection/>
    </xf>
    <xf numFmtId="0" fontId="1" fillId="0" borderId="20" xfId="72" applyBorder="1" applyAlignment="1">
      <alignment horizontal="right"/>
      <protection/>
    </xf>
    <xf numFmtId="0" fontId="2" fillId="0" borderId="26" xfId="72" applyFont="1" applyBorder="1" applyAlignment="1">
      <alignment horizontal="center" vertical="center" wrapText="1"/>
      <protection/>
    </xf>
    <xf numFmtId="0" fontId="2" fillId="0" borderId="30" xfId="72" applyFont="1" applyBorder="1" applyAlignment="1">
      <alignment horizontal="center" vertical="center" wrapText="1"/>
      <protection/>
    </xf>
    <xf numFmtId="0" fontId="2" fillId="0" borderId="84" xfId="72" applyFont="1" applyBorder="1" applyAlignment="1">
      <alignment horizontal="center" vertical="center" wrapText="1"/>
      <protection/>
    </xf>
    <xf numFmtId="0" fontId="2" fillId="0" borderId="16" xfId="72" applyFont="1" applyBorder="1" applyAlignment="1">
      <alignment horizontal="center" vertical="center" wrapText="1"/>
      <protection/>
    </xf>
    <xf numFmtId="0" fontId="2" fillId="0" borderId="102" xfId="72" applyFont="1" applyBorder="1" applyAlignment="1">
      <alignment horizontal="center" vertical="center" wrapText="1"/>
      <protection/>
    </xf>
    <xf numFmtId="0" fontId="2" fillId="0" borderId="63" xfId="72" applyFont="1" applyBorder="1" applyAlignment="1">
      <alignment horizontal="center" vertical="center" wrapText="1"/>
      <protection/>
    </xf>
    <xf numFmtId="0" fontId="2" fillId="0" borderId="34" xfId="72" applyFont="1" applyBorder="1" applyAlignment="1">
      <alignment horizontal="center" vertical="center" wrapText="1"/>
      <protection/>
    </xf>
    <xf numFmtId="0" fontId="2" fillId="0" borderId="35" xfId="72" applyFont="1" applyBorder="1" applyAlignment="1">
      <alignment horizontal="center" vertical="center" wrapText="1"/>
      <protection/>
    </xf>
    <xf numFmtId="0" fontId="2" fillId="0" borderId="63" xfId="72" applyFont="1" applyBorder="1" applyAlignment="1">
      <alignment horizontal="center"/>
      <protection/>
    </xf>
    <xf numFmtId="0" fontId="1" fillId="0" borderId="15" xfId="72" applyFont="1" applyBorder="1" applyAlignment="1">
      <alignment horizontal="center" wrapText="1"/>
      <protection/>
    </xf>
    <xf numFmtId="0" fontId="1" fillId="0" borderId="13" xfId="72" applyBorder="1" applyAlignment="1">
      <alignment horizontal="center"/>
      <protection/>
    </xf>
    <xf numFmtId="0" fontId="1" fillId="0" borderId="40" xfId="72" applyFont="1" applyBorder="1" applyAlignment="1">
      <alignment horizontal="center" wrapText="1"/>
      <protection/>
    </xf>
    <xf numFmtId="0" fontId="1" fillId="0" borderId="91" xfId="72" applyBorder="1" applyAlignment="1">
      <alignment horizontal="center"/>
      <protection/>
    </xf>
    <xf numFmtId="0" fontId="1" fillId="0" borderId="35" xfId="72" applyBorder="1" applyAlignment="1">
      <alignment horizontal="center"/>
      <protection/>
    </xf>
    <xf numFmtId="0" fontId="1" fillId="0" borderId="38" xfId="72" applyBorder="1" applyAlignment="1">
      <alignment horizontal="center"/>
      <protection/>
    </xf>
    <xf numFmtId="0" fontId="1" fillId="0" borderId="70" xfId="72" applyBorder="1" applyAlignment="1">
      <alignment horizontal="center"/>
      <protection/>
    </xf>
    <xf numFmtId="0" fontId="1" fillId="0" borderId="33" xfId="72" applyBorder="1" applyAlignment="1">
      <alignment horizontal="center"/>
      <protection/>
    </xf>
    <xf numFmtId="0" fontId="1" fillId="0" borderId="30" xfId="72" applyFont="1" applyBorder="1" applyAlignment="1">
      <alignment horizontal="center" wrapText="1"/>
      <protection/>
    </xf>
    <xf numFmtId="0" fontId="1" fillId="0" borderId="24" xfId="72" applyBorder="1" applyAlignment="1">
      <alignment horizontal="center"/>
      <protection/>
    </xf>
    <xf numFmtId="2" fontId="1" fillId="0" borderId="30" xfId="72" applyNumberFormat="1" applyFont="1" applyBorder="1" applyAlignment="1" quotePrefix="1">
      <alignment horizontal="right"/>
      <protection/>
    </xf>
    <xf numFmtId="2" fontId="1" fillId="0" borderId="24" xfId="72" applyNumberFormat="1" applyBorder="1" applyAlignment="1">
      <alignment horizontal="right"/>
      <protection/>
    </xf>
    <xf numFmtId="0" fontId="2" fillId="0" borderId="26" xfId="72" applyFont="1" applyBorder="1" applyAlignment="1">
      <alignment horizontal="center" vertical="center"/>
      <protection/>
    </xf>
    <xf numFmtId="0" fontId="2" fillId="0" borderId="30" xfId="72" applyFont="1" applyBorder="1" applyAlignment="1">
      <alignment horizontal="center" vertical="center"/>
      <protection/>
    </xf>
    <xf numFmtId="4" fontId="1" fillId="0" borderId="30" xfId="72" applyNumberFormat="1" applyFont="1" applyBorder="1" applyAlignment="1" quotePrefix="1">
      <alignment horizontal="right"/>
      <protection/>
    </xf>
    <xf numFmtId="4" fontId="1" fillId="0" borderId="24" xfId="72" applyNumberFormat="1" applyBorder="1" applyAlignment="1">
      <alignment horizontal="right"/>
      <protection/>
    </xf>
    <xf numFmtId="4" fontId="3" fillId="0" borderId="42" xfId="72" applyNumberFormat="1" applyFont="1" applyBorder="1" applyAlignment="1">
      <alignment horizontal="center"/>
      <protection/>
    </xf>
    <xf numFmtId="4" fontId="3" fillId="0" borderId="25" xfId="72" applyNumberFormat="1" applyFont="1" applyBorder="1" applyAlignment="1">
      <alignment horizontal="center"/>
      <protection/>
    </xf>
    <xf numFmtId="0" fontId="2" fillId="0" borderId="22" xfId="72" applyFont="1" applyBorder="1" applyAlignment="1">
      <alignment horizontal="center" vertical="center"/>
      <protection/>
    </xf>
    <xf numFmtId="0" fontId="2" fillId="0" borderId="42" xfId="72" applyFont="1" applyBorder="1" applyAlignment="1">
      <alignment horizontal="center" vertical="center"/>
      <protection/>
    </xf>
    <xf numFmtId="4" fontId="1" fillId="0" borderId="30" xfId="72" applyNumberFormat="1" applyFont="1" applyBorder="1" applyAlignment="1">
      <alignment horizontal="right"/>
      <protection/>
    </xf>
    <xf numFmtId="4" fontId="1" fillId="0" borderId="24" xfId="72" applyNumberFormat="1" applyFont="1" applyBorder="1" applyAlignment="1">
      <alignment horizontal="right"/>
      <protection/>
    </xf>
    <xf numFmtId="0" fontId="1" fillId="0" borderId="0" xfId="72" applyAlignment="1">
      <alignment horizontal="center"/>
      <protection/>
    </xf>
    <xf numFmtId="0" fontId="1" fillId="0" borderId="39" xfId="72" applyFont="1" applyBorder="1" applyAlignment="1" quotePrefix="1">
      <alignment horizontal="center" vertical="center" wrapText="1"/>
      <protection/>
    </xf>
    <xf numFmtId="0" fontId="0" fillId="0" borderId="9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103" xfId="72" applyFont="1" applyBorder="1" applyAlignment="1">
      <alignment horizontal="left"/>
      <protection/>
    </xf>
    <xf numFmtId="0" fontId="4" fillId="0" borderId="36" xfId="72" applyFont="1" applyBorder="1" applyAlignment="1">
      <alignment horizontal="left"/>
      <protection/>
    </xf>
    <xf numFmtId="0" fontId="1" fillId="0" borderId="34" xfId="72" applyFont="1" applyBorder="1" applyAlignment="1" quotePrefix="1">
      <alignment horizontal="center" wrapText="1"/>
      <protection/>
    </xf>
    <xf numFmtId="0" fontId="1" fillId="0" borderId="26" xfId="72" applyBorder="1" applyAlignment="1">
      <alignment horizontal="center"/>
      <protection/>
    </xf>
    <xf numFmtId="0" fontId="1" fillId="0" borderId="0" xfId="57" applyFont="1" applyAlignment="1">
      <alignment/>
      <protection/>
    </xf>
    <xf numFmtId="0" fontId="15" fillId="0" borderId="0" xfId="57" applyFont="1" applyAlignment="1">
      <alignment horizontal="left"/>
      <protection/>
    </xf>
    <xf numFmtId="0" fontId="1" fillId="0" borderId="0" xfId="57" applyFont="1" applyAlignment="1">
      <alignment horizontal="left"/>
      <protection/>
    </xf>
    <xf numFmtId="0" fontId="1" fillId="0" borderId="0" xfId="57" applyAlignment="1">
      <alignment/>
      <protection/>
    </xf>
    <xf numFmtId="0" fontId="4" fillId="0" borderId="0" xfId="57" applyFont="1" applyAlignment="1">
      <alignment horizontal="left" wrapText="1"/>
      <protection/>
    </xf>
    <xf numFmtId="0" fontId="4" fillId="0" borderId="0" xfId="57" applyFont="1" applyAlignment="1">
      <alignment horizontal="left"/>
      <protection/>
    </xf>
    <xf numFmtId="0" fontId="8" fillId="0" borderId="0" xfId="57" applyFont="1" applyAlignment="1">
      <alignment/>
      <protection/>
    </xf>
    <xf numFmtId="0" fontId="15" fillId="0" borderId="0" xfId="57" applyFont="1" applyAlignment="1">
      <alignment horizontal="left" wrapText="1"/>
      <protection/>
    </xf>
    <xf numFmtId="0" fontId="1" fillId="0" borderId="0" xfId="57" applyFont="1" applyAlignment="1">
      <alignment horizontal="left"/>
      <protection/>
    </xf>
    <xf numFmtId="0" fontId="1" fillId="0" borderId="0" xfId="57" applyFont="1" applyAlignment="1">
      <alignment horizontal="left"/>
      <protection/>
    </xf>
    <xf numFmtId="0" fontId="4" fillId="0" borderId="0" xfId="57" applyFont="1" applyAlignment="1">
      <alignment horizontal="center"/>
      <protection/>
    </xf>
    <xf numFmtId="0" fontId="8" fillId="0" borderId="0" xfId="57" applyFont="1" applyAlignment="1">
      <alignment horizontal="right"/>
      <protection/>
    </xf>
    <xf numFmtId="0" fontId="4" fillId="0" borderId="0" xfId="57" applyFont="1" applyAlignment="1" quotePrefix="1">
      <alignment horizontal="left" wrapText="1"/>
      <protection/>
    </xf>
    <xf numFmtId="0" fontId="0" fillId="0" borderId="0" xfId="0" applyAlignment="1" quotePrefix="1">
      <alignment horizontal="left" wrapText="1"/>
    </xf>
    <xf numFmtId="0" fontId="1" fillId="0" borderId="0" xfId="57" applyFont="1" applyAlignment="1" quotePrefix="1">
      <alignment horizontal="left" wrapText="1"/>
      <protection/>
    </xf>
    <xf numFmtId="0" fontId="15" fillId="0" borderId="0" xfId="57" applyFont="1" applyAlignment="1">
      <alignment horizontal="left"/>
      <protection/>
    </xf>
    <xf numFmtId="0" fontId="4" fillId="0" borderId="0" xfId="57" applyFont="1" applyAlignment="1">
      <alignment/>
      <protection/>
    </xf>
    <xf numFmtId="0" fontId="21" fillId="0" borderId="0" xfId="0" applyFont="1" applyAlignment="1">
      <alignment/>
    </xf>
    <xf numFmtId="0" fontId="4" fillId="0" borderId="0" xfId="57" applyFont="1" applyAlignment="1">
      <alignment/>
      <protection/>
    </xf>
    <xf numFmtId="0" fontId="2" fillId="0" borderId="36" xfId="56" applyFont="1" applyBorder="1" applyAlignment="1">
      <alignment horizontal="left"/>
      <protection/>
    </xf>
    <xf numFmtId="0" fontId="2" fillId="0" borderId="26" xfId="56" applyFont="1" applyBorder="1" applyAlignment="1">
      <alignment horizontal="left"/>
      <protection/>
    </xf>
    <xf numFmtId="0" fontId="5" fillId="0" borderId="26" xfId="56" applyFont="1" applyBorder="1" applyAlignment="1">
      <alignment horizontal="left"/>
      <protection/>
    </xf>
    <xf numFmtId="0" fontId="9" fillId="0" borderId="26" xfId="56" applyFont="1" applyBorder="1" applyAlignment="1">
      <alignment horizontal="left"/>
      <protection/>
    </xf>
    <xf numFmtId="0" fontId="5" fillId="0" borderId="39" xfId="56" applyFont="1" applyBorder="1" applyAlignment="1">
      <alignment horizontal="left"/>
      <protection/>
    </xf>
    <xf numFmtId="0" fontId="5" fillId="0" borderId="92" xfId="56" applyFont="1" applyBorder="1" applyAlignment="1">
      <alignment horizontal="left"/>
      <protection/>
    </xf>
    <xf numFmtId="0" fontId="5" fillId="0" borderId="34" xfId="56" applyFont="1" applyBorder="1" applyAlignment="1">
      <alignment horizontal="left"/>
      <protection/>
    </xf>
    <xf numFmtId="0" fontId="8" fillId="0" borderId="0" xfId="56" applyFont="1" applyAlignment="1">
      <alignment horizontal="right"/>
      <protection/>
    </xf>
    <xf numFmtId="0" fontId="4" fillId="0" borderId="0" xfId="56" applyFont="1" applyAlignment="1">
      <alignment horizontal="center"/>
      <protection/>
    </xf>
    <xf numFmtId="0" fontId="2" fillId="0" borderId="20" xfId="56" applyFont="1" applyBorder="1" applyAlignment="1">
      <alignment horizontal="right"/>
      <protection/>
    </xf>
    <xf numFmtId="0" fontId="2" fillId="0" borderId="63" xfId="56" applyFont="1" applyBorder="1" applyAlignment="1">
      <alignment horizontal="center" vertical="center"/>
      <protection/>
    </xf>
    <xf numFmtId="0" fontId="2" fillId="0" borderId="39" xfId="56" applyFont="1" applyBorder="1" applyAlignment="1">
      <alignment horizontal="left"/>
      <protection/>
    </xf>
    <xf numFmtId="0" fontId="2" fillId="0" borderId="92" xfId="56" applyFont="1" applyBorder="1" applyAlignment="1">
      <alignment horizontal="left"/>
      <protection/>
    </xf>
    <xf numFmtId="0" fontId="2" fillId="0" borderId="34" xfId="56" applyFont="1" applyBorder="1" applyAlignment="1">
      <alignment horizontal="left"/>
      <protection/>
    </xf>
    <xf numFmtId="0" fontId="13" fillId="0" borderId="39" xfId="69" applyFont="1" applyBorder="1" applyAlignment="1">
      <alignment horizontal="left" vertical="center" wrapText="1"/>
      <protection/>
    </xf>
    <xf numFmtId="0" fontId="0" fillId="0" borderId="9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4" fontId="10" fillId="0" borderId="39" xfId="69" applyNumberFormat="1" applyFont="1" applyBorder="1" applyAlignment="1" quotePrefix="1">
      <alignment horizontal="center"/>
      <protection/>
    </xf>
    <xf numFmtId="0" fontId="0" fillId="0" borderId="92" xfId="0" applyBorder="1" applyAlignment="1">
      <alignment horizontal="center"/>
    </xf>
    <xf numFmtId="0" fontId="0" fillId="0" borderId="34" xfId="0" applyBorder="1" applyAlignment="1">
      <alignment horizontal="center"/>
    </xf>
    <xf numFmtId="4" fontId="10" fillId="0" borderId="39" xfId="69" applyNumberFormat="1" applyFont="1" applyBorder="1" applyAlignment="1">
      <alignment horizontal="center" vertical="center" wrapText="1"/>
      <protection/>
    </xf>
    <xf numFmtId="4" fontId="10" fillId="0" borderId="92" xfId="69" applyNumberFormat="1" applyFont="1" applyBorder="1" applyAlignment="1">
      <alignment horizontal="center" vertical="center"/>
      <protection/>
    </xf>
    <xf numFmtId="4" fontId="10" fillId="0" borderId="86" xfId="69" applyNumberFormat="1" applyFont="1" applyBorder="1" applyAlignment="1">
      <alignment horizontal="center" vertical="center"/>
      <protection/>
    </xf>
    <xf numFmtId="0" fontId="13" fillId="0" borderId="62" xfId="69" applyFont="1" applyBorder="1" applyAlignment="1">
      <alignment horizontal="center" vertical="center" wrapText="1"/>
      <protection/>
    </xf>
    <xf numFmtId="0" fontId="13" fillId="0" borderId="14" xfId="69" applyFont="1" applyBorder="1" applyAlignment="1">
      <alignment horizontal="center" vertical="center" wrapText="1"/>
      <protection/>
    </xf>
    <xf numFmtId="0" fontId="13" fillId="0" borderId="63" xfId="69" applyFont="1" applyBorder="1" applyAlignment="1">
      <alignment horizontal="center" vertical="center" wrapText="1"/>
      <protection/>
    </xf>
    <xf numFmtId="0" fontId="13" fillId="0" borderId="26" xfId="69" applyFont="1" applyBorder="1" applyAlignment="1">
      <alignment horizontal="center" vertical="center" wrapText="1"/>
      <protection/>
    </xf>
    <xf numFmtId="0" fontId="13" fillId="0" borderId="50" xfId="69" applyFont="1" applyBorder="1" applyAlignment="1">
      <alignment horizontal="center" vertical="center" wrapText="1"/>
      <protection/>
    </xf>
    <xf numFmtId="0" fontId="13" fillId="0" borderId="22" xfId="69" applyFont="1" applyBorder="1" applyAlignment="1">
      <alignment horizontal="center" vertical="center" wrapText="1"/>
      <protection/>
    </xf>
    <xf numFmtId="0" fontId="19" fillId="0" borderId="0" xfId="69" applyFont="1" applyAlignment="1">
      <alignment horizontal="right"/>
      <protection/>
    </xf>
    <xf numFmtId="0" fontId="12" fillId="0" borderId="0" xfId="69" applyFont="1" applyAlignment="1">
      <alignment horizontal="center"/>
      <protection/>
    </xf>
    <xf numFmtId="0" fontId="13" fillId="0" borderId="20" xfId="69" applyFont="1" applyBorder="1" applyAlignment="1">
      <alignment horizontal="right"/>
      <protection/>
    </xf>
    <xf numFmtId="4" fontId="10" fillId="0" borderId="104" xfId="69" applyNumberFormat="1" applyFont="1" applyBorder="1" applyAlignment="1" quotePrefix="1">
      <alignment horizontal="center"/>
      <protection/>
    </xf>
    <xf numFmtId="4" fontId="10" fillId="0" borderId="105" xfId="69" applyNumberFormat="1" applyFont="1" applyBorder="1" applyAlignment="1">
      <alignment horizontal="center"/>
      <protection/>
    </xf>
    <xf numFmtId="4" fontId="10" fillId="0" borderId="103" xfId="69" applyNumberFormat="1" applyFont="1" applyBorder="1" applyAlignment="1">
      <alignment horizontal="center"/>
      <protection/>
    </xf>
    <xf numFmtId="4" fontId="10" fillId="0" borderId="104" xfId="69" applyNumberFormat="1" applyFont="1" applyBorder="1" applyAlignment="1" quotePrefix="1">
      <alignment horizontal="center" vertical="center"/>
      <protection/>
    </xf>
    <xf numFmtId="4" fontId="10" fillId="0" borderId="105" xfId="69" applyNumberFormat="1" applyFont="1" applyBorder="1" applyAlignment="1">
      <alignment horizontal="center" vertical="center"/>
      <protection/>
    </xf>
    <xf numFmtId="4" fontId="10" fillId="0" borderId="106" xfId="69" applyNumberFormat="1" applyFont="1" applyBorder="1" applyAlignment="1">
      <alignment horizontal="center" vertical="center"/>
      <protection/>
    </xf>
    <xf numFmtId="0" fontId="13" fillId="0" borderId="39" xfId="69" applyFont="1" applyBorder="1" applyAlignment="1">
      <alignment horizontal="left"/>
      <protection/>
    </xf>
    <xf numFmtId="0" fontId="13" fillId="0" borderId="92" xfId="69" applyFont="1" applyBorder="1" applyAlignment="1">
      <alignment horizontal="left"/>
      <protection/>
    </xf>
    <xf numFmtId="0" fontId="13" fillId="0" borderId="34" xfId="69" applyFont="1" applyBorder="1" applyAlignment="1">
      <alignment horizontal="left"/>
      <protection/>
    </xf>
    <xf numFmtId="4" fontId="10" fillId="0" borderId="26" xfId="69" applyNumberFormat="1" applyFont="1" applyBorder="1" applyAlignment="1" quotePrefix="1">
      <alignment horizontal="center" vertical="center"/>
      <protection/>
    </xf>
    <xf numFmtId="4" fontId="10" fillId="0" borderId="26" xfId="69" applyNumberFormat="1" applyFont="1" applyBorder="1" applyAlignment="1">
      <alignment horizontal="center" vertical="center"/>
      <protection/>
    </xf>
    <xf numFmtId="0" fontId="23" fillId="0" borderId="36" xfId="69" applyFont="1" applyBorder="1" applyAlignment="1">
      <alignment horizontal="left"/>
      <protection/>
    </xf>
    <xf numFmtId="0" fontId="49" fillId="0" borderId="30" xfId="71" applyFont="1" applyBorder="1" applyAlignment="1">
      <alignment horizontal="center" vertical="center"/>
      <protection/>
    </xf>
    <xf numFmtId="0" fontId="49" fillId="0" borderId="32" xfId="71" applyFont="1" applyBorder="1" applyAlignment="1">
      <alignment horizontal="center" vertical="center"/>
      <protection/>
    </xf>
    <xf numFmtId="0" fontId="49" fillId="0" borderId="42" xfId="71" applyFont="1" applyBorder="1" applyAlignment="1">
      <alignment horizontal="center" vertical="center" wrapText="1"/>
      <protection/>
    </xf>
    <xf numFmtId="0" fontId="49" fillId="0" borderId="27" xfId="71" applyFont="1" applyBorder="1" applyAlignment="1">
      <alignment horizontal="center" vertical="center" wrapText="1"/>
      <protection/>
    </xf>
    <xf numFmtId="0" fontId="8" fillId="0" borderId="0" xfId="71" applyFont="1" applyAlignment="1">
      <alignment horizontal="right"/>
      <protection/>
    </xf>
    <xf numFmtId="0" fontId="4" fillId="0" borderId="0" xfId="71" applyFont="1" applyAlignment="1">
      <alignment horizontal="center"/>
      <protection/>
    </xf>
    <xf numFmtId="0" fontId="2" fillId="0" borderId="84" xfId="71" applyFont="1" applyBorder="1" applyAlignment="1">
      <alignment horizontal="center" vertical="center" wrapText="1"/>
      <protection/>
    </xf>
    <xf numFmtId="0" fontId="2" fillId="0" borderId="16" xfId="71" applyFont="1" applyBorder="1" applyAlignment="1">
      <alignment horizontal="center" vertical="center" wrapText="1"/>
      <protection/>
    </xf>
    <xf numFmtId="0" fontId="1" fillId="0" borderId="55" xfId="71" applyBorder="1" applyAlignment="1">
      <alignment horizontal="center" vertical="center"/>
      <protection/>
    </xf>
    <xf numFmtId="0" fontId="1" fillId="0" borderId="87" xfId="71" applyBorder="1" applyAlignment="1">
      <alignment horizontal="center" vertical="center"/>
      <protection/>
    </xf>
    <xf numFmtId="0" fontId="1" fillId="0" borderId="38" xfId="71" applyBorder="1" applyAlignment="1">
      <alignment horizontal="center" vertical="center"/>
      <protection/>
    </xf>
    <xf numFmtId="0" fontId="1" fillId="0" borderId="33" xfId="71" applyBorder="1" applyAlignment="1">
      <alignment horizontal="center" vertical="center"/>
      <protection/>
    </xf>
    <xf numFmtId="0" fontId="1" fillId="0" borderId="55" xfId="71" applyFont="1" applyBorder="1" applyAlignment="1">
      <alignment horizontal="center" vertical="center"/>
      <protection/>
    </xf>
    <xf numFmtId="0" fontId="1" fillId="0" borderId="23" xfId="71" applyFont="1" applyBorder="1" applyAlignment="1">
      <alignment horizontal="center" vertical="center"/>
      <protection/>
    </xf>
    <xf numFmtId="0" fontId="1" fillId="0" borderId="107" xfId="71" applyFont="1" applyBorder="1" applyAlignment="1">
      <alignment horizontal="center" vertical="center"/>
      <protection/>
    </xf>
    <xf numFmtId="0" fontId="1" fillId="0" borderId="38" xfId="71" applyFont="1" applyBorder="1" applyAlignment="1">
      <alignment horizontal="center" vertical="center"/>
      <protection/>
    </xf>
    <xf numFmtId="0" fontId="1" fillId="0" borderId="70" xfId="71" applyFont="1" applyBorder="1" applyAlignment="1">
      <alignment horizontal="center" vertical="center"/>
      <protection/>
    </xf>
    <xf numFmtId="0" fontId="1" fillId="0" borderId="108" xfId="71" applyFont="1" applyBorder="1" applyAlignment="1">
      <alignment horizontal="center" vertical="center"/>
      <protection/>
    </xf>
    <xf numFmtId="0" fontId="49" fillId="0" borderId="30" xfId="71" applyFont="1" applyBorder="1" applyAlignment="1">
      <alignment horizontal="center" vertical="center" wrapText="1"/>
      <protection/>
    </xf>
    <xf numFmtId="0" fontId="60" fillId="0" borderId="32" xfId="71" applyFont="1" applyBorder="1" applyAlignment="1">
      <alignment horizontal="center" vertical="center" wrapText="1"/>
      <protection/>
    </xf>
    <xf numFmtId="0" fontId="49" fillId="0" borderId="32" xfId="71" applyFont="1" applyBorder="1" applyAlignment="1">
      <alignment horizontal="center" vertical="center" wrapText="1"/>
      <protection/>
    </xf>
    <xf numFmtId="0" fontId="2" fillId="0" borderId="54" xfId="67" applyFont="1" applyBorder="1" applyAlignment="1">
      <alignment horizontal="center" vertical="center" wrapText="1"/>
      <protection/>
    </xf>
    <xf numFmtId="0" fontId="2" fillId="0" borderId="32" xfId="67" applyFont="1" applyBorder="1" applyAlignment="1">
      <alignment horizontal="center" vertical="center" wrapText="1"/>
      <protection/>
    </xf>
    <xf numFmtId="0" fontId="2" fillId="0" borderId="24" xfId="67" applyFont="1" applyBorder="1" applyAlignment="1">
      <alignment horizontal="center" vertical="center" wrapText="1"/>
      <protection/>
    </xf>
    <xf numFmtId="0" fontId="2" fillId="0" borderId="55" xfId="67" applyFont="1" applyBorder="1" applyAlignment="1">
      <alignment horizontal="center" vertical="center" wrapText="1"/>
      <protection/>
    </xf>
    <xf numFmtId="0" fontId="2" fillId="0" borderId="27" xfId="67" applyFont="1" applyBorder="1" applyAlignment="1">
      <alignment horizontal="center" vertical="center" wrapText="1"/>
      <protection/>
    </xf>
    <xf numFmtId="0" fontId="2" fillId="0" borderId="25" xfId="67" applyFont="1" applyBorder="1" applyAlignment="1">
      <alignment horizontal="center" vertical="center" wrapText="1"/>
      <protection/>
    </xf>
    <xf numFmtId="0" fontId="8" fillId="0" borderId="0" xfId="67" applyFont="1" applyAlignment="1">
      <alignment horizontal="right"/>
      <protection/>
    </xf>
    <xf numFmtId="0" fontId="4" fillId="0" borderId="0" xfId="67" applyFont="1" applyAlignment="1">
      <alignment horizontal="center"/>
      <protection/>
    </xf>
    <xf numFmtId="0" fontId="4" fillId="0" borderId="0" xfId="67" applyFont="1" applyAlignment="1">
      <alignment horizontal="center"/>
      <protection/>
    </xf>
    <xf numFmtId="0" fontId="2" fillId="0" borderId="20" xfId="67" applyFont="1" applyBorder="1" applyAlignment="1">
      <alignment horizontal="center"/>
      <protection/>
    </xf>
    <xf numFmtId="0" fontId="2" fillId="0" borderId="0" xfId="67" applyFont="1" applyBorder="1" applyAlignment="1">
      <alignment horizontal="center"/>
      <protection/>
    </xf>
    <xf numFmtId="0" fontId="2" fillId="0" borderId="84" xfId="67" applyFont="1" applyBorder="1" applyAlignment="1">
      <alignment horizontal="center" vertical="center" wrapText="1"/>
      <protection/>
    </xf>
    <xf numFmtId="0" fontId="2" fillId="0" borderId="16" xfId="67" applyFont="1" applyBorder="1" applyAlignment="1">
      <alignment horizontal="center" vertical="center" wrapText="1"/>
      <protection/>
    </xf>
    <xf numFmtId="0" fontId="2" fillId="0" borderId="13" xfId="67" applyFont="1" applyBorder="1" applyAlignment="1">
      <alignment horizontal="center" vertical="center" wrapText="1"/>
      <protection/>
    </xf>
    <xf numFmtId="0" fontId="62" fillId="0" borderId="41" xfId="68" applyFont="1" applyBorder="1" applyAlignment="1">
      <alignment horizontal="left"/>
      <protection/>
    </xf>
    <xf numFmtId="0" fontId="62" fillId="0" borderId="0" xfId="68" applyFont="1" applyBorder="1" applyAlignment="1">
      <alignment horizontal="left"/>
      <protection/>
    </xf>
    <xf numFmtId="0" fontId="62" fillId="0" borderId="31" xfId="68" applyFont="1" applyBorder="1" applyAlignment="1">
      <alignment horizontal="left"/>
      <protection/>
    </xf>
    <xf numFmtId="0" fontId="62" fillId="0" borderId="109" xfId="68" applyFont="1" applyBorder="1" applyAlignment="1">
      <alignment horizontal="left"/>
      <protection/>
    </xf>
    <xf numFmtId="0" fontId="0" fillId="0" borderId="110" xfId="0" applyBorder="1" applyAlignment="1">
      <alignment horizontal="left"/>
    </xf>
    <xf numFmtId="0" fontId="0" fillId="0" borderId="111" xfId="0" applyBorder="1" applyAlignment="1">
      <alignment horizontal="left"/>
    </xf>
    <xf numFmtId="0" fontId="62" fillId="0" borderId="41" xfId="68" applyFont="1" applyBorder="1" applyAlignment="1">
      <alignment horizontal="left" wrapText="1"/>
      <protection/>
    </xf>
    <xf numFmtId="0" fontId="19" fillId="0" borderId="0" xfId="68" applyFont="1" applyAlignment="1">
      <alignment horizontal="right"/>
      <protection/>
    </xf>
    <xf numFmtId="0" fontId="1" fillId="0" borderId="0" xfId="68" applyAlignment="1">
      <alignment horizontal="right"/>
      <protection/>
    </xf>
    <xf numFmtId="0" fontId="62" fillId="0" borderId="20" xfId="68" applyFont="1" applyBorder="1" applyAlignment="1">
      <alignment horizontal="right"/>
      <protection/>
    </xf>
    <xf numFmtId="0" fontId="10" fillId="0" borderId="20" xfId="68" applyFont="1" applyBorder="1" applyAlignment="1">
      <alignment horizontal="right"/>
      <protection/>
    </xf>
    <xf numFmtId="0" fontId="64" fillId="0" borderId="47" xfId="68" applyFont="1" applyBorder="1" applyAlignment="1">
      <alignment horizontal="left" wrapText="1"/>
      <protection/>
    </xf>
    <xf numFmtId="0" fontId="64" fillId="0" borderId="47" xfId="68" applyFont="1" applyBorder="1" applyAlignment="1">
      <alignment horizontal="left"/>
      <protection/>
    </xf>
    <xf numFmtId="0" fontId="13" fillId="0" borderId="26" xfId="68" applyFont="1" applyBorder="1" applyAlignment="1">
      <alignment horizontal="center"/>
      <protection/>
    </xf>
    <xf numFmtId="0" fontId="63" fillId="0" borderId="32" xfId="68" applyFont="1" applyBorder="1" applyAlignment="1">
      <alignment horizontal="left"/>
      <protection/>
    </xf>
    <xf numFmtId="0" fontId="63" fillId="0" borderId="68" xfId="68" applyFont="1" applyBorder="1" applyAlignment="1">
      <alignment horizontal="left"/>
      <protection/>
    </xf>
    <xf numFmtId="0" fontId="62" fillId="0" borderId="0" xfId="68" applyFont="1" applyBorder="1" applyAlignment="1">
      <alignment horizontal="left" wrapText="1"/>
      <protection/>
    </xf>
    <xf numFmtId="0" fontId="62" fillId="0" borderId="31" xfId="68" applyFont="1" applyBorder="1" applyAlignment="1">
      <alignment horizontal="left" wrapText="1"/>
      <protection/>
    </xf>
    <xf numFmtId="0" fontId="62" fillId="0" borderId="110" xfId="68" applyFont="1" applyBorder="1" applyAlignment="1">
      <alignment horizontal="left"/>
      <protection/>
    </xf>
    <xf numFmtId="0" fontId="62" fillId="0" borderId="111" xfId="68" applyFont="1" applyBorder="1" applyAlignment="1">
      <alignment horizontal="left"/>
      <protection/>
    </xf>
    <xf numFmtId="0" fontId="62" fillId="0" borderId="38" xfId="68" applyFont="1" applyBorder="1" applyAlignment="1">
      <alignment horizontal="left"/>
      <protection/>
    </xf>
    <xf numFmtId="0" fontId="62" fillId="0" borderId="70" xfId="68" applyFont="1" applyBorder="1" applyAlignment="1">
      <alignment horizontal="left"/>
      <protection/>
    </xf>
    <xf numFmtId="0" fontId="62" fillId="0" borderId="33" xfId="68" applyFont="1" applyBorder="1" applyAlignment="1">
      <alignment horizontal="left"/>
      <protection/>
    </xf>
    <xf numFmtId="0" fontId="23" fillId="0" borderId="54" xfId="68" applyFont="1" applyBorder="1" applyAlignment="1">
      <alignment horizontal="center" vertical="center" wrapText="1"/>
      <protection/>
    </xf>
    <xf numFmtId="0" fontId="23" fillId="0" borderId="32" xfId="68" applyFont="1" applyBorder="1" applyAlignment="1">
      <alignment horizontal="center" vertical="center" wrapText="1"/>
      <protection/>
    </xf>
    <xf numFmtId="0" fontId="13" fillId="0" borderId="54" xfId="68" applyFont="1" applyBorder="1" applyAlignment="1">
      <alignment horizontal="center" vertical="center" wrapText="1"/>
      <protection/>
    </xf>
    <xf numFmtId="0" fontId="13" fillId="0" borderId="32" xfId="68" applyFont="1" applyBorder="1" applyAlignment="1">
      <alignment horizontal="center" vertical="center" wrapText="1"/>
      <protection/>
    </xf>
    <xf numFmtId="0" fontId="13" fillId="0" borderId="56" xfId="68" applyFont="1" applyBorder="1" applyAlignment="1">
      <alignment horizontal="center" vertical="center" wrapText="1"/>
      <protection/>
    </xf>
    <xf numFmtId="0" fontId="13" fillId="0" borderId="27" xfId="68" applyFont="1" applyBorder="1" applyAlignment="1">
      <alignment horizontal="center" vertical="center" wrapText="1"/>
      <protection/>
    </xf>
    <xf numFmtId="0" fontId="13" fillId="0" borderId="54" xfId="68" applyFont="1" applyBorder="1" applyAlignment="1">
      <alignment horizontal="center" vertical="center"/>
      <protection/>
    </xf>
    <xf numFmtId="0" fontId="13" fillId="0" borderId="32" xfId="68" applyFont="1" applyBorder="1" applyAlignment="1">
      <alignment horizontal="center" vertical="center"/>
      <protection/>
    </xf>
    <xf numFmtId="0" fontId="12" fillId="0" borderId="0" xfId="68" applyFont="1" applyAlignment="1">
      <alignment horizontal="center" wrapText="1"/>
      <protection/>
    </xf>
    <xf numFmtId="0" fontId="12" fillId="0" borderId="0" xfId="68" applyFont="1" applyAlignment="1">
      <alignment horizontal="center"/>
      <protection/>
    </xf>
    <xf numFmtId="0" fontId="13" fillId="0" borderId="84" xfId="68" applyFont="1" applyBorder="1" applyAlignment="1">
      <alignment horizontal="center" vertical="center" wrapText="1"/>
      <protection/>
    </xf>
    <xf numFmtId="0" fontId="13" fillId="0" borderId="16" xfId="68" applyFont="1" applyBorder="1" applyAlignment="1">
      <alignment horizontal="center" vertical="center" wrapText="1"/>
      <protection/>
    </xf>
    <xf numFmtId="0" fontId="65" fillId="24" borderId="26" xfId="62" applyFont="1" applyFill="1" applyBorder="1" applyAlignment="1">
      <alignment vertical="center" textRotation="90" wrapText="1"/>
      <protection/>
    </xf>
    <xf numFmtId="0" fontId="65" fillId="24" borderId="26" xfId="62" applyFont="1" applyFill="1" applyBorder="1" applyAlignment="1">
      <alignment horizontal="center" vertical="top" wrapText="1"/>
      <protection/>
    </xf>
    <xf numFmtId="0" fontId="65" fillId="24" borderId="30" xfId="62" applyFont="1" applyFill="1" applyBorder="1" applyAlignment="1">
      <alignment horizontal="center" vertical="top" wrapText="1"/>
      <protection/>
    </xf>
    <xf numFmtId="0" fontId="65" fillId="24" borderId="32" xfId="62" applyFont="1" applyFill="1" applyBorder="1" applyAlignment="1">
      <alignment horizontal="center" vertical="top" wrapText="1"/>
      <protection/>
    </xf>
    <xf numFmtId="0" fontId="65" fillId="24" borderId="24" xfId="62" applyFont="1" applyFill="1" applyBorder="1" applyAlignment="1">
      <alignment horizontal="center" vertical="top" wrapText="1"/>
      <protection/>
    </xf>
    <xf numFmtId="0" fontId="1" fillId="0" borderId="32" xfId="62" applyBorder="1" applyAlignment="1">
      <alignment horizontal="center" vertical="top" wrapText="1"/>
      <protection/>
    </xf>
    <xf numFmtId="0" fontId="1" fillId="0" borderId="24" xfId="62" applyBorder="1" applyAlignment="1">
      <alignment horizontal="center" vertical="top" wrapText="1"/>
      <protection/>
    </xf>
    <xf numFmtId="0" fontId="61" fillId="0" borderId="0" xfId="62" applyFont="1" applyAlignment="1">
      <alignment horizontal="right"/>
      <protection/>
    </xf>
    <xf numFmtId="0" fontId="61" fillId="0" borderId="0" xfId="62" applyFont="1" applyBorder="1" applyAlignment="1">
      <alignment horizontal="center"/>
      <protection/>
    </xf>
    <xf numFmtId="0" fontId="61" fillId="0" borderId="0" xfId="62" applyFont="1" applyBorder="1">
      <alignment/>
      <protection/>
    </xf>
    <xf numFmtId="0" fontId="7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03" xfId="0" applyBorder="1" applyAlignment="1">
      <alignment/>
    </xf>
    <xf numFmtId="0" fontId="0" fillId="0" borderId="11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74" fillId="0" borderId="14" xfId="0" applyFont="1" applyBorder="1" applyAlignment="1">
      <alignment/>
    </xf>
    <xf numFmtId="0" fontId="74" fillId="0" borderId="26" xfId="0" applyFont="1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</cellXfs>
  <cellStyles count="6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0szm" xfId="56"/>
    <cellStyle name="Normál_11szm" xfId="57"/>
    <cellStyle name="Normál_1aszm" xfId="58"/>
    <cellStyle name="Normál_1bszm" xfId="59"/>
    <cellStyle name="Normál_1cszm" xfId="60"/>
    <cellStyle name="Normál_1dszm" xfId="61"/>
    <cellStyle name="Normál_2012. évi adósságkeletkeztetés" xfId="62"/>
    <cellStyle name="Normál_2aszm" xfId="63"/>
    <cellStyle name="Normál_2bszm" xfId="64"/>
    <cellStyle name="Normál_3aszm" xfId="65"/>
    <cellStyle name="Normál_3cszm" xfId="66"/>
    <cellStyle name="Normál_4szm" xfId="67"/>
    <cellStyle name="Normál_5szm" xfId="68"/>
    <cellStyle name="Normál_6szm" xfId="69"/>
    <cellStyle name="Normál_7szm" xfId="70"/>
    <cellStyle name="Normál_8szm" xfId="71"/>
    <cellStyle name="Normál_9szm" xfId="72"/>
    <cellStyle name="Normál_Munkafüzet2" xfId="73"/>
    <cellStyle name="Összesen" xfId="74"/>
    <cellStyle name="Currency" xfId="75"/>
    <cellStyle name="Currency [0]" xfId="76"/>
    <cellStyle name="Rossz" xfId="77"/>
    <cellStyle name="Semleges" xfId="78"/>
    <cellStyle name="Számítás" xfId="79"/>
    <cellStyle name="Percen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281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3.75390625" style="21" customWidth="1"/>
    <col min="2" max="3" width="9.125" style="21" customWidth="1"/>
    <col min="4" max="4" width="12.875" style="21" customWidth="1"/>
    <col min="5" max="6" width="13.875" style="21" customWidth="1"/>
    <col min="7" max="7" width="13.875" style="399" customWidth="1"/>
    <col min="8" max="9" width="13.875" style="21" customWidth="1"/>
  </cols>
  <sheetData>
    <row r="1" spans="6:9" ht="15">
      <c r="F1" s="943" t="s">
        <v>386</v>
      </c>
      <c r="G1" s="943"/>
      <c r="H1" s="943"/>
      <c r="I1" s="943"/>
    </row>
    <row r="2" spans="1:9" ht="12.75">
      <c r="A2" s="931" t="s">
        <v>873</v>
      </c>
      <c r="B2" s="931"/>
      <c r="C2" s="931"/>
      <c r="D2" s="931"/>
      <c r="E2" s="931"/>
      <c r="F2" s="931"/>
      <c r="G2" s="931"/>
      <c r="H2" s="931"/>
      <c r="I2" s="931"/>
    </row>
    <row r="3" spans="1:9" ht="17.25" customHeight="1">
      <c r="A3" s="933" t="s">
        <v>647</v>
      </c>
      <c r="B3" s="933"/>
      <c r="C3" s="933"/>
      <c r="D3" s="933"/>
      <c r="E3" s="933"/>
      <c r="F3" s="933"/>
      <c r="G3" s="933"/>
      <c r="H3" s="933"/>
      <c r="I3" s="933"/>
    </row>
    <row r="4" spans="1:9" ht="12" customHeight="1">
      <c r="A4" s="934"/>
      <c r="B4" s="934"/>
      <c r="C4" s="934"/>
      <c r="D4" s="934"/>
      <c r="E4" s="934"/>
      <c r="F4" s="934"/>
      <c r="G4" s="934"/>
      <c r="H4" s="934"/>
      <c r="I4" s="934"/>
    </row>
    <row r="5" spans="6:9" ht="13.5" thickBot="1">
      <c r="F5" s="932" t="s">
        <v>70</v>
      </c>
      <c r="G5" s="932"/>
      <c r="H5" s="932"/>
      <c r="I5" s="932"/>
    </row>
    <row r="6" spans="1:9" ht="13.5" thickTop="1">
      <c r="A6" s="935" t="s">
        <v>71</v>
      </c>
      <c r="B6" s="947" t="s">
        <v>72</v>
      </c>
      <c r="C6" s="947"/>
      <c r="D6" s="947"/>
      <c r="E6" s="947"/>
      <c r="F6" s="949" t="s">
        <v>648</v>
      </c>
      <c r="G6" s="945" t="s">
        <v>649</v>
      </c>
      <c r="H6" s="949" t="s">
        <v>650</v>
      </c>
      <c r="I6" s="938" t="s">
        <v>651</v>
      </c>
    </row>
    <row r="7" spans="1:9" ht="12.75">
      <c r="A7" s="924"/>
      <c r="B7" s="948"/>
      <c r="C7" s="948"/>
      <c r="D7" s="948"/>
      <c r="E7" s="948"/>
      <c r="F7" s="944"/>
      <c r="G7" s="936"/>
      <c r="H7" s="942"/>
      <c r="I7" s="939"/>
    </row>
    <row r="8" spans="1:9" ht="12.75">
      <c r="A8" s="22"/>
      <c r="B8" s="940" t="s">
        <v>73</v>
      </c>
      <c r="C8" s="940"/>
      <c r="D8" s="940"/>
      <c r="E8" s="940"/>
      <c r="F8" s="110"/>
      <c r="G8" s="374"/>
      <c r="H8" s="110"/>
      <c r="I8" s="201"/>
    </row>
    <row r="9" spans="1:9" ht="12.75">
      <c r="A9" s="22"/>
      <c r="B9" s="940" t="s">
        <v>74</v>
      </c>
      <c r="C9" s="940"/>
      <c r="D9" s="940"/>
      <c r="E9" s="940"/>
      <c r="F9" s="110"/>
      <c r="G9" s="374"/>
      <c r="H9" s="110"/>
      <c r="I9" s="201"/>
    </row>
    <row r="10" spans="1:9" ht="12.75">
      <c r="A10" s="23" t="s">
        <v>75</v>
      </c>
      <c r="B10" s="941" t="s">
        <v>76</v>
      </c>
      <c r="C10" s="941"/>
      <c r="D10" s="941"/>
      <c r="E10" s="941"/>
      <c r="F10" s="119">
        <f>SUM(F11:F18)</f>
        <v>343753</v>
      </c>
      <c r="G10" s="375">
        <f>SUM(G11:G18)</f>
        <v>311829</v>
      </c>
      <c r="H10" s="119">
        <f>SUM(H11:H18)</f>
        <v>204276</v>
      </c>
      <c r="I10" s="196">
        <f aca="true" t="shared" si="0" ref="I10:I20">H10/G10*100</f>
        <v>65.5089808837536</v>
      </c>
    </row>
    <row r="11" spans="1:9" ht="12.75">
      <c r="A11" s="24"/>
      <c r="B11" s="963" t="s">
        <v>652</v>
      </c>
      <c r="C11" s="961"/>
      <c r="D11" s="961"/>
      <c r="E11" s="962"/>
      <c r="F11" s="355">
        <v>68310</v>
      </c>
      <c r="G11" s="376">
        <v>137</v>
      </c>
      <c r="H11" s="355">
        <v>1625</v>
      </c>
      <c r="I11" s="198">
        <f t="shared" si="0"/>
        <v>1186.1313868613138</v>
      </c>
    </row>
    <row r="12" spans="1:9" ht="12.75">
      <c r="A12" s="24"/>
      <c r="B12" s="963" t="s">
        <v>63</v>
      </c>
      <c r="C12" s="964"/>
      <c r="D12" s="964"/>
      <c r="E12" s="965"/>
      <c r="F12" s="355">
        <v>0</v>
      </c>
      <c r="G12" s="376">
        <v>81368</v>
      </c>
      <c r="H12" s="355">
        <v>57855</v>
      </c>
      <c r="I12" s="198">
        <v>0</v>
      </c>
    </row>
    <row r="13" spans="1:9" ht="12.75">
      <c r="A13" s="24"/>
      <c r="B13" s="963" t="s">
        <v>64</v>
      </c>
      <c r="C13" s="964"/>
      <c r="D13" s="964"/>
      <c r="E13" s="965"/>
      <c r="F13" s="355">
        <v>944</v>
      </c>
      <c r="G13" s="376">
        <v>1053</v>
      </c>
      <c r="H13" s="355">
        <v>0</v>
      </c>
      <c r="I13" s="198">
        <v>0</v>
      </c>
    </row>
    <row r="14" spans="1:9" ht="12.75">
      <c r="A14" s="24"/>
      <c r="B14" s="963" t="s">
        <v>653</v>
      </c>
      <c r="C14" s="964"/>
      <c r="D14" s="964"/>
      <c r="E14" s="965"/>
      <c r="F14" s="355">
        <v>1359</v>
      </c>
      <c r="G14" s="376">
        <v>188</v>
      </c>
      <c r="H14" s="355">
        <v>0</v>
      </c>
      <c r="I14" s="198">
        <v>0</v>
      </c>
    </row>
    <row r="15" spans="1:9" ht="12.75">
      <c r="A15" s="24"/>
      <c r="B15" s="963" t="s">
        <v>665</v>
      </c>
      <c r="C15" s="961"/>
      <c r="D15" s="961"/>
      <c r="E15" s="962"/>
      <c r="F15" s="355">
        <v>77084</v>
      </c>
      <c r="G15" s="376">
        <v>61739</v>
      </c>
      <c r="H15" s="355">
        <v>0</v>
      </c>
      <c r="I15" s="198">
        <f t="shared" si="0"/>
        <v>0</v>
      </c>
    </row>
    <row r="16" spans="1:9" ht="12.75">
      <c r="A16" s="24"/>
      <c r="B16" s="963" t="s">
        <v>36</v>
      </c>
      <c r="C16" s="961"/>
      <c r="D16" s="961"/>
      <c r="E16" s="962"/>
      <c r="F16" s="355">
        <v>182263</v>
      </c>
      <c r="G16" s="376">
        <v>154960</v>
      </c>
      <c r="H16" s="355">
        <v>144796</v>
      </c>
      <c r="I16" s="198">
        <f t="shared" si="0"/>
        <v>93.44088797108931</v>
      </c>
    </row>
    <row r="17" spans="1:9" ht="12.75">
      <c r="A17" s="24"/>
      <c r="B17" s="946" t="s">
        <v>770</v>
      </c>
      <c r="C17" s="964"/>
      <c r="D17" s="964"/>
      <c r="E17" s="965"/>
      <c r="F17" s="355">
        <v>0</v>
      </c>
      <c r="G17" s="376">
        <v>0</v>
      </c>
      <c r="H17" s="355">
        <v>0</v>
      </c>
      <c r="I17" s="198">
        <v>0</v>
      </c>
    </row>
    <row r="18" spans="1:9" ht="12.75">
      <c r="A18" s="24"/>
      <c r="B18" s="963" t="s">
        <v>378</v>
      </c>
      <c r="C18" s="961"/>
      <c r="D18" s="961"/>
      <c r="E18" s="962"/>
      <c r="F18" s="355">
        <v>13793</v>
      </c>
      <c r="G18" s="376">
        <v>12384</v>
      </c>
      <c r="H18" s="355">
        <v>0</v>
      </c>
      <c r="I18" s="198">
        <f t="shared" si="0"/>
        <v>0</v>
      </c>
    </row>
    <row r="19" spans="1:9" ht="12.75">
      <c r="A19" s="24" t="s">
        <v>77</v>
      </c>
      <c r="B19" s="963" t="s">
        <v>294</v>
      </c>
      <c r="C19" s="964"/>
      <c r="D19" s="964"/>
      <c r="E19" s="965"/>
      <c r="F19" s="134">
        <v>6396</v>
      </c>
      <c r="G19" s="390">
        <v>7099</v>
      </c>
      <c r="H19" s="134">
        <v>0</v>
      </c>
      <c r="I19" s="197">
        <v>0</v>
      </c>
    </row>
    <row r="20" spans="1:9" ht="12.75">
      <c r="A20" s="24" t="s">
        <v>85</v>
      </c>
      <c r="B20" s="937" t="s">
        <v>78</v>
      </c>
      <c r="C20" s="937"/>
      <c r="D20" s="937"/>
      <c r="E20" s="937"/>
      <c r="F20" s="122">
        <f>F21+F22+F26+F31</f>
        <v>379460</v>
      </c>
      <c r="G20" s="377">
        <f>G21+G22+G26+G31</f>
        <v>363912</v>
      </c>
      <c r="H20" s="122">
        <f>H21+H22+H26+H31</f>
        <v>93500</v>
      </c>
      <c r="I20" s="197">
        <f t="shared" si="0"/>
        <v>25.693024687287036</v>
      </c>
    </row>
    <row r="21" spans="1:9" ht="12.75">
      <c r="A21" s="26" t="s">
        <v>283</v>
      </c>
      <c r="B21" s="937" t="s">
        <v>79</v>
      </c>
      <c r="C21" s="937"/>
      <c r="D21" s="937"/>
      <c r="E21" s="937"/>
      <c r="F21" s="123">
        <v>0</v>
      </c>
      <c r="G21" s="378">
        <v>0</v>
      </c>
      <c r="H21" s="123">
        <v>0</v>
      </c>
      <c r="I21" s="202">
        <v>0</v>
      </c>
    </row>
    <row r="22" spans="1:9" ht="12.75">
      <c r="A22" s="26" t="s">
        <v>284</v>
      </c>
      <c r="B22" s="937" t="s">
        <v>80</v>
      </c>
      <c r="C22" s="937"/>
      <c r="D22" s="937"/>
      <c r="E22" s="937"/>
      <c r="F22" s="123">
        <f>SUM(F23:F25)</f>
        <v>71898</v>
      </c>
      <c r="G22" s="123">
        <f>SUM(G23:G25)</f>
        <v>82648</v>
      </c>
      <c r="H22" s="123">
        <f>SUM(H23:H25)</f>
        <v>82500</v>
      </c>
      <c r="I22" s="202">
        <f aca="true" t="shared" si="1" ref="I22:I28">H22/G22*100</f>
        <v>99.82092730616591</v>
      </c>
    </row>
    <row r="23" spans="1:9" ht="12.75">
      <c r="A23" s="26"/>
      <c r="B23" s="963" t="s">
        <v>317</v>
      </c>
      <c r="C23" s="961"/>
      <c r="D23" s="961"/>
      <c r="E23" s="962"/>
      <c r="F23" s="121">
        <v>24117</v>
      </c>
      <c r="G23" s="379">
        <v>25063</v>
      </c>
      <c r="H23" s="121">
        <v>25000</v>
      </c>
      <c r="I23" s="198">
        <f t="shared" si="1"/>
        <v>99.74863344372183</v>
      </c>
    </row>
    <row r="24" spans="1:9" ht="12.75">
      <c r="A24" s="26"/>
      <c r="B24" s="963" t="s">
        <v>410</v>
      </c>
      <c r="C24" s="961"/>
      <c r="D24" s="961"/>
      <c r="E24" s="962"/>
      <c r="F24" s="121">
        <v>47781</v>
      </c>
      <c r="G24" s="379">
        <v>49077</v>
      </c>
      <c r="H24" s="121">
        <v>49000</v>
      </c>
      <c r="I24" s="198">
        <f t="shared" si="1"/>
        <v>99.84310369419484</v>
      </c>
    </row>
    <row r="25" spans="1:9" ht="12.75">
      <c r="A25" s="26"/>
      <c r="B25" s="963" t="s">
        <v>430</v>
      </c>
      <c r="C25" s="964"/>
      <c r="D25" s="964"/>
      <c r="E25" s="965"/>
      <c r="F25" s="121">
        <v>0</v>
      </c>
      <c r="G25" s="379">
        <v>8508</v>
      </c>
      <c r="H25" s="121">
        <v>8500</v>
      </c>
      <c r="I25" s="198">
        <v>0</v>
      </c>
    </row>
    <row r="26" spans="1:9" ht="12.75">
      <c r="A26" s="26" t="s">
        <v>285</v>
      </c>
      <c r="B26" s="937" t="s">
        <v>81</v>
      </c>
      <c r="C26" s="937"/>
      <c r="D26" s="937"/>
      <c r="E26" s="937"/>
      <c r="F26" s="123">
        <f>SUM(F27:F30)</f>
        <v>302913</v>
      </c>
      <c r="G26" s="378">
        <f>SUM(G27:G30)</f>
        <v>275331</v>
      </c>
      <c r="H26" s="123">
        <f>SUM(H27:H30)</f>
        <v>7600</v>
      </c>
      <c r="I26" s="202">
        <f t="shared" si="1"/>
        <v>2.760313949391823</v>
      </c>
    </row>
    <row r="27" spans="1:9" ht="12.75">
      <c r="A27" s="26"/>
      <c r="B27" s="963" t="s">
        <v>411</v>
      </c>
      <c r="C27" s="961"/>
      <c r="D27" s="961"/>
      <c r="E27" s="962"/>
      <c r="F27" s="121">
        <v>51376</v>
      </c>
      <c r="G27" s="379">
        <v>43405</v>
      </c>
      <c r="H27" s="121">
        <v>0</v>
      </c>
      <c r="I27" s="198">
        <f t="shared" si="1"/>
        <v>0</v>
      </c>
    </row>
    <row r="28" spans="1:9" ht="12.75">
      <c r="A28" s="26"/>
      <c r="B28" s="963" t="s">
        <v>412</v>
      </c>
      <c r="C28" s="961"/>
      <c r="D28" s="961"/>
      <c r="E28" s="962"/>
      <c r="F28" s="121">
        <v>228584</v>
      </c>
      <c r="G28" s="379">
        <v>212808</v>
      </c>
      <c r="H28" s="121">
        <v>0</v>
      </c>
      <c r="I28" s="198">
        <f t="shared" si="1"/>
        <v>0</v>
      </c>
    </row>
    <row r="29" spans="1:9" ht="12.75">
      <c r="A29" s="26"/>
      <c r="B29" s="963" t="s">
        <v>413</v>
      </c>
      <c r="C29" s="961"/>
      <c r="D29" s="961"/>
      <c r="E29" s="962"/>
      <c r="F29" s="121">
        <v>0</v>
      </c>
      <c r="G29" s="379">
        <v>0</v>
      </c>
      <c r="H29" s="121">
        <v>0</v>
      </c>
      <c r="I29" s="198">
        <v>0</v>
      </c>
    </row>
    <row r="30" spans="1:9" ht="12.75">
      <c r="A30" s="26"/>
      <c r="B30" s="963" t="s">
        <v>414</v>
      </c>
      <c r="C30" s="961"/>
      <c r="D30" s="961"/>
      <c r="E30" s="962"/>
      <c r="F30" s="121">
        <v>22953</v>
      </c>
      <c r="G30" s="379">
        <v>19118</v>
      </c>
      <c r="H30" s="121">
        <v>7600</v>
      </c>
      <c r="I30" s="198">
        <f>H30/G30*100</f>
        <v>39.753112250235375</v>
      </c>
    </row>
    <row r="31" spans="1:9" ht="12.75">
      <c r="A31" s="26" t="s">
        <v>433</v>
      </c>
      <c r="B31" s="937" t="s">
        <v>383</v>
      </c>
      <c r="C31" s="937"/>
      <c r="D31" s="937"/>
      <c r="E31" s="937"/>
      <c r="F31" s="123">
        <f>SUM(F32:F35)</f>
        <v>4649</v>
      </c>
      <c r="G31" s="378">
        <f>SUM(G32:G35)</f>
        <v>5933</v>
      </c>
      <c r="H31" s="123">
        <f>SUM(H32:H35)</f>
        <v>3400</v>
      </c>
      <c r="I31" s="202">
        <f>H31/G31*100</f>
        <v>57.306590257879655</v>
      </c>
    </row>
    <row r="32" spans="1:9" ht="12.75">
      <c r="A32" s="26"/>
      <c r="B32" s="963" t="s">
        <v>415</v>
      </c>
      <c r="C32" s="961"/>
      <c r="D32" s="961"/>
      <c r="E32" s="962"/>
      <c r="F32" s="121">
        <v>1050</v>
      </c>
      <c r="G32" s="379">
        <v>1856</v>
      </c>
      <c r="H32" s="121">
        <v>1100</v>
      </c>
      <c r="I32" s="198">
        <f>H32/G32*100</f>
        <v>59.26724137931034</v>
      </c>
    </row>
    <row r="33" spans="1:9" ht="12.75">
      <c r="A33" s="26"/>
      <c r="B33" s="963" t="s">
        <v>83</v>
      </c>
      <c r="C33" s="961"/>
      <c r="D33" s="961"/>
      <c r="E33" s="962"/>
      <c r="F33" s="121">
        <v>1731</v>
      </c>
      <c r="G33" s="379">
        <v>2682</v>
      </c>
      <c r="H33" s="121">
        <v>1000</v>
      </c>
      <c r="I33" s="198">
        <f>H33/G33*100</f>
        <v>37.28560775540642</v>
      </c>
    </row>
    <row r="34" spans="1:9" ht="12.75">
      <c r="A34" s="26"/>
      <c r="B34" s="963" t="s">
        <v>416</v>
      </c>
      <c r="C34" s="964"/>
      <c r="D34" s="964"/>
      <c r="E34" s="965"/>
      <c r="F34" s="121">
        <v>862</v>
      </c>
      <c r="G34" s="379">
        <v>820</v>
      </c>
      <c r="H34" s="121">
        <v>800</v>
      </c>
      <c r="I34" s="198">
        <v>0</v>
      </c>
    </row>
    <row r="35" spans="1:9" ht="12.75">
      <c r="A35" s="27"/>
      <c r="B35" s="977" t="s">
        <v>425</v>
      </c>
      <c r="C35" s="928"/>
      <c r="D35" s="928"/>
      <c r="E35" s="929"/>
      <c r="F35" s="124">
        <v>1006</v>
      </c>
      <c r="G35" s="380">
        <v>575</v>
      </c>
      <c r="H35" s="124">
        <v>500</v>
      </c>
      <c r="I35" s="200">
        <f>H35/G35*100</f>
        <v>86.95652173913044</v>
      </c>
    </row>
    <row r="36" spans="1:9" ht="12.75">
      <c r="A36" s="28"/>
      <c r="B36" s="925" t="s">
        <v>84</v>
      </c>
      <c r="C36" s="926"/>
      <c r="D36" s="926"/>
      <c r="E36" s="927"/>
      <c r="F36" s="356"/>
      <c r="G36" s="381"/>
      <c r="H36" s="130"/>
      <c r="I36" s="196"/>
    </row>
    <row r="37" spans="1:9" ht="12.75">
      <c r="A37" s="29" t="s">
        <v>92</v>
      </c>
      <c r="B37" s="941" t="s">
        <v>86</v>
      </c>
      <c r="C37" s="941"/>
      <c r="D37" s="941"/>
      <c r="E37" s="941"/>
      <c r="F37" s="126">
        <f>F38+F41+F52+F54+F55+F53+F61+F60</f>
        <v>691191</v>
      </c>
      <c r="G37" s="382">
        <f>G38+G41+G52+G54+G55+G53+G61+G60</f>
        <v>666780</v>
      </c>
      <c r="H37" s="126">
        <f>H38+H41+H52+H54+H55+H53+H61</f>
        <v>560403</v>
      </c>
      <c r="I37" s="126">
        <f>H37/G37*100</f>
        <v>84.04616215243409</v>
      </c>
    </row>
    <row r="38" spans="1:9" ht="12.75">
      <c r="A38" s="26" t="s">
        <v>286</v>
      </c>
      <c r="B38" s="937" t="s">
        <v>87</v>
      </c>
      <c r="C38" s="937"/>
      <c r="D38" s="937"/>
      <c r="E38" s="937"/>
      <c r="F38" s="123">
        <f>SUM(F39:F40)</f>
        <v>512698</v>
      </c>
      <c r="G38" s="378">
        <f>SUM(G39:G40)</f>
        <v>444107</v>
      </c>
      <c r="H38" s="123">
        <f>SUM(H39:H40)</f>
        <v>462650</v>
      </c>
      <c r="I38" s="198">
        <f>H38/G38*100</f>
        <v>104.17534513079055</v>
      </c>
    </row>
    <row r="39" spans="1:9" ht="12.75">
      <c r="A39" s="26"/>
      <c r="B39" s="963" t="s">
        <v>417</v>
      </c>
      <c r="C39" s="961"/>
      <c r="D39" s="961"/>
      <c r="E39" s="962"/>
      <c r="F39" s="121">
        <v>18381</v>
      </c>
      <c r="G39" s="379">
        <v>27126</v>
      </c>
      <c r="H39" s="121">
        <v>0</v>
      </c>
      <c r="I39" s="198">
        <f>H39/G39*100</f>
        <v>0</v>
      </c>
    </row>
    <row r="40" spans="1:9" ht="12.75">
      <c r="A40" s="26"/>
      <c r="B40" s="963" t="s">
        <v>768</v>
      </c>
      <c r="C40" s="961"/>
      <c r="D40" s="961"/>
      <c r="E40" s="962"/>
      <c r="F40" s="121">
        <v>494317</v>
      </c>
      <c r="G40" s="379">
        <v>416981</v>
      </c>
      <c r="H40" s="121">
        <v>462650</v>
      </c>
      <c r="I40" s="198">
        <f>H40/G40*100</f>
        <v>110.9522975867006</v>
      </c>
    </row>
    <row r="41" spans="1:9" ht="12.75">
      <c r="A41" s="26" t="s">
        <v>287</v>
      </c>
      <c r="B41" s="937" t="s">
        <v>88</v>
      </c>
      <c r="C41" s="937"/>
      <c r="D41" s="937"/>
      <c r="E41" s="937"/>
      <c r="F41" s="123">
        <f>SUM(F42:F51)</f>
        <v>17979</v>
      </c>
      <c r="G41" s="378">
        <f>SUM(G42:G51)</f>
        <v>21644</v>
      </c>
      <c r="H41" s="123">
        <f>SUM(H42:H51)</f>
        <v>0</v>
      </c>
      <c r="I41" s="202">
        <f>H41/G41*100</f>
        <v>0</v>
      </c>
    </row>
    <row r="42" spans="1:9" ht="12.75">
      <c r="A42" s="26"/>
      <c r="B42" s="963" t="s">
        <v>751</v>
      </c>
      <c r="C42" s="956"/>
      <c r="D42" s="956"/>
      <c r="E42" s="965"/>
      <c r="F42" s="121">
        <v>0</v>
      </c>
      <c r="G42" s="379">
        <v>842</v>
      </c>
      <c r="H42" s="121">
        <v>0</v>
      </c>
      <c r="I42" s="198">
        <v>0</v>
      </c>
    </row>
    <row r="43" spans="1:9" ht="12.75">
      <c r="A43" s="26"/>
      <c r="B43" s="963" t="s">
        <v>408</v>
      </c>
      <c r="C43" s="956"/>
      <c r="D43" s="956"/>
      <c r="E43" s="965"/>
      <c r="F43" s="121">
        <v>100</v>
      </c>
      <c r="G43" s="379">
        <v>100</v>
      </c>
      <c r="H43" s="121">
        <v>0</v>
      </c>
      <c r="I43" s="198">
        <f>H43/G43*100</f>
        <v>0</v>
      </c>
    </row>
    <row r="44" spans="1:9" ht="12.75">
      <c r="A44" s="26"/>
      <c r="B44" s="963" t="s">
        <v>752</v>
      </c>
      <c r="C44" s="964"/>
      <c r="D44" s="964"/>
      <c r="E44" s="965"/>
      <c r="F44" s="121">
        <v>0</v>
      </c>
      <c r="G44" s="379">
        <v>520</v>
      </c>
      <c r="H44" s="121">
        <v>0</v>
      </c>
      <c r="I44" s="198">
        <v>0</v>
      </c>
    </row>
    <row r="45" spans="1:9" ht="12.75">
      <c r="A45" s="26"/>
      <c r="B45" s="963" t="s">
        <v>540</v>
      </c>
      <c r="C45" s="964"/>
      <c r="D45" s="964"/>
      <c r="E45" s="965"/>
      <c r="F45" s="121">
        <v>9668</v>
      </c>
      <c r="G45" s="379">
        <v>10380</v>
      </c>
      <c r="H45" s="121">
        <v>0</v>
      </c>
      <c r="I45" s="198">
        <f>H45/G45*100</f>
        <v>0</v>
      </c>
    </row>
    <row r="46" spans="1:9" ht="12.75">
      <c r="A46" s="26"/>
      <c r="B46" s="963" t="s">
        <v>753</v>
      </c>
      <c r="C46" s="964"/>
      <c r="D46" s="964"/>
      <c r="E46" s="965"/>
      <c r="F46" s="121">
        <v>0</v>
      </c>
      <c r="G46" s="812">
        <v>556</v>
      </c>
      <c r="H46" s="121">
        <v>0</v>
      </c>
      <c r="I46" s="198">
        <v>0</v>
      </c>
    </row>
    <row r="47" spans="1:9" ht="12.75">
      <c r="A47" s="26"/>
      <c r="B47" s="963" t="s">
        <v>426</v>
      </c>
      <c r="C47" s="964"/>
      <c r="D47" s="964"/>
      <c r="E47" s="965"/>
      <c r="F47" s="121">
        <v>8211</v>
      </c>
      <c r="G47" s="379">
        <v>8456</v>
      </c>
      <c r="H47" s="121">
        <v>0</v>
      </c>
      <c r="I47" s="198">
        <v>0</v>
      </c>
    </row>
    <row r="48" spans="1:9" ht="12.75">
      <c r="A48" s="26"/>
      <c r="B48" s="963" t="s">
        <v>754</v>
      </c>
      <c r="C48" s="964"/>
      <c r="D48" s="964"/>
      <c r="E48" s="965"/>
      <c r="F48" s="121">
        <v>0</v>
      </c>
      <c r="G48" s="379">
        <v>669</v>
      </c>
      <c r="H48" s="121">
        <v>0</v>
      </c>
      <c r="I48" s="198">
        <v>0</v>
      </c>
    </row>
    <row r="49" spans="1:9" ht="12.75">
      <c r="A49" s="26"/>
      <c r="B49" s="963" t="s">
        <v>542</v>
      </c>
      <c r="C49" s="964"/>
      <c r="D49" s="964"/>
      <c r="E49" s="965"/>
      <c r="F49" s="121">
        <v>0</v>
      </c>
      <c r="G49" s="379">
        <v>0</v>
      </c>
      <c r="H49" s="121">
        <v>0</v>
      </c>
      <c r="I49" s="198">
        <v>0</v>
      </c>
    </row>
    <row r="50" spans="1:9" ht="12.75">
      <c r="A50" s="26"/>
      <c r="B50" s="963" t="s">
        <v>434</v>
      </c>
      <c r="C50" s="964"/>
      <c r="D50" s="964"/>
      <c r="E50" s="965"/>
      <c r="F50" s="121">
        <v>0</v>
      </c>
      <c r="G50" s="379">
        <v>121</v>
      </c>
      <c r="H50" s="121">
        <v>0</v>
      </c>
      <c r="I50" s="198">
        <v>0</v>
      </c>
    </row>
    <row r="51" spans="1:9" ht="12.75">
      <c r="A51" s="26"/>
      <c r="B51" s="963" t="s">
        <v>541</v>
      </c>
      <c r="C51" s="964"/>
      <c r="D51" s="964"/>
      <c r="E51" s="965"/>
      <c r="F51" s="121">
        <v>0</v>
      </c>
      <c r="G51" s="379">
        <v>0</v>
      </c>
      <c r="H51" s="121">
        <v>0</v>
      </c>
      <c r="I51" s="198">
        <v>0</v>
      </c>
    </row>
    <row r="52" spans="1:9" ht="12.75">
      <c r="A52" s="26" t="s">
        <v>288</v>
      </c>
      <c r="B52" s="937" t="s">
        <v>389</v>
      </c>
      <c r="C52" s="937"/>
      <c r="D52" s="937"/>
      <c r="E52" s="937"/>
      <c r="F52" s="123">
        <v>15840</v>
      </c>
      <c r="G52" s="378">
        <v>42218</v>
      </c>
      <c r="H52" s="123">
        <v>0</v>
      </c>
      <c r="I52" s="202">
        <v>0</v>
      </c>
    </row>
    <row r="53" spans="1:9" ht="12.75">
      <c r="A53" s="30" t="s">
        <v>289</v>
      </c>
      <c r="B53" s="963" t="s">
        <v>769</v>
      </c>
      <c r="C53" s="964"/>
      <c r="D53" s="964"/>
      <c r="E53" s="965"/>
      <c r="F53" s="118">
        <v>0</v>
      </c>
      <c r="G53" s="383">
        <v>0</v>
      </c>
      <c r="H53" s="118">
        <v>24237</v>
      </c>
      <c r="I53" s="202">
        <v>0</v>
      </c>
    </row>
    <row r="54" spans="1:9" ht="12.75">
      <c r="A54" s="30" t="s">
        <v>290</v>
      </c>
      <c r="B54" s="963" t="s">
        <v>89</v>
      </c>
      <c r="C54" s="914"/>
      <c r="D54" s="914"/>
      <c r="E54" s="894"/>
      <c r="F54" s="118">
        <v>0</v>
      </c>
      <c r="G54" s="383">
        <v>0</v>
      </c>
      <c r="H54" s="118">
        <v>0</v>
      </c>
      <c r="I54" s="202">
        <v>0</v>
      </c>
    </row>
    <row r="55" spans="1:9" ht="12.75">
      <c r="A55" s="26" t="s">
        <v>291</v>
      </c>
      <c r="B55" s="963" t="s">
        <v>90</v>
      </c>
      <c r="C55" s="914"/>
      <c r="D55" s="914"/>
      <c r="E55" s="894"/>
      <c r="F55" s="118">
        <f>SUM(F56:F57)</f>
        <v>99121</v>
      </c>
      <c r="G55" s="383">
        <f>SUM(G56:G57)</f>
        <v>130654</v>
      </c>
      <c r="H55" s="118">
        <f>SUM(H56:H57)</f>
        <v>73516</v>
      </c>
      <c r="I55" s="202">
        <f aca="true" t="shared" si="2" ref="I55:I61">H55/G55*100</f>
        <v>56.26769941984172</v>
      </c>
    </row>
    <row r="56" spans="1:9" ht="12.75">
      <c r="A56" s="26"/>
      <c r="B56" s="963" t="s">
        <v>418</v>
      </c>
      <c r="C56" s="961"/>
      <c r="D56" s="961"/>
      <c r="E56" s="962"/>
      <c r="F56" s="121">
        <v>9579</v>
      </c>
      <c r="G56" s="379">
        <v>44361</v>
      </c>
      <c r="H56" s="121">
        <v>0</v>
      </c>
      <c r="I56" s="198">
        <f t="shared" si="2"/>
        <v>0</v>
      </c>
    </row>
    <row r="57" spans="1:9" ht="12.75">
      <c r="A57" s="26"/>
      <c r="B57" s="963" t="s">
        <v>419</v>
      </c>
      <c r="C57" s="961"/>
      <c r="D57" s="961"/>
      <c r="E57" s="962"/>
      <c r="F57" s="121">
        <v>89542</v>
      </c>
      <c r="G57" s="379">
        <v>86293</v>
      </c>
      <c r="H57" s="121">
        <v>73516</v>
      </c>
      <c r="I57" s="198">
        <f t="shared" si="2"/>
        <v>85.19346876339911</v>
      </c>
    </row>
    <row r="58" spans="1:9" ht="12.75">
      <c r="A58" s="26"/>
      <c r="B58" s="963" t="s">
        <v>420</v>
      </c>
      <c r="C58" s="961"/>
      <c r="D58" s="961"/>
      <c r="E58" s="962"/>
      <c r="F58" s="121">
        <v>2649</v>
      </c>
      <c r="G58" s="379">
        <v>0</v>
      </c>
      <c r="H58" s="121">
        <v>0</v>
      </c>
      <c r="I58" s="198">
        <v>0</v>
      </c>
    </row>
    <row r="59" spans="1:9" ht="12.75">
      <c r="A59" s="26"/>
      <c r="B59" s="963" t="s">
        <v>375</v>
      </c>
      <c r="C59" s="961"/>
      <c r="D59" s="961"/>
      <c r="E59" s="962"/>
      <c r="F59" s="121">
        <v>479</v>
      </c>
      <c r="G59" s="379">
        <v>70</v>
      </c>
      <c r="H59" s="121">
        <v>0</v>
      </c>
      <c r="I59" s="198">
        <f t="shared" si="2"/>
        <v>0</v>
      </c>
    </row>
    <row r="60" spans="1:9" ht="12.75">
      <c r="A60" s="26" t="s">
        <v>292</v>
      </c>
      <c r="B60" s="963" t="s">
        <v>37</v>
      </c>
      <c r="C60" s="956"/>
      <c r="D60" s="956"/>
      <c r="E60" s="965"/>
      <c r="F60" s="123">
        <v>1610</v>
      </c>
      <c r="G60" s="378">
        <v>0</v>
      </c>
      <c r="H60" s="123">
        <v>0</v>
      </c>
      <c r="I60" s="228">
        <v>0</v>
      </c>
    </row>
    <row r="61" spans="1:9" ht="13.5" thickBot="1">
      <c r="A61" s="31" t="s">
        <v>293</v>
      </c>
      <c r="B61" s="896" t="s">
        <v>475</v>
      </c>
      <c r="C61" s="897"/>
      <c r="D61" s="897"/>
      <c r="E61" s="893"/>
      <c r="F61" s="273">
        <v>43943</v>
      </c>
      <c r="G61" s="384">
        <v>28157</v>
      </c>
      <c r="H61" s="273">
        <v>0</v>
      </c>
      <c r="I61" s="274">
        <f t="shared" si="2"/>
        <v>0</v>
      </c>
    </row>
    <row r="62" spans="1:9" ht="13.5" thickTop="1">
      <c r="A62" s="32"/>
      <c r="B62" s="25"/>
      <c r="C62" s="25"/>
      <c r="D62" s="25"/>
      <c r="E62" s="25"/>
      <c r="F62" s="115"/>
      <c r="G62" s="385"/>
      <c r="H62" s="115"/>
      <c r="I62" s="115"/>
    </row>
    <row r="63" spans="1:9" ht="15">
      <c r="A63" s="32"/>
      <c r="B63" s="25"/>
      <c r="C63" s="25"/>
      <c r="D63" s="25"/>
      <c r="E63" s="25"/>
      <c r="F63" s="115"/>
      <c r="G63" s="930" t="s">
        <v>421</v>
      </c>
      <c r="H63" s="913"/>
      <c r="I63" s="913"/>
    </row>
    <row r="64" spans="1:9" ht="13.5" thickBot="1">
      <c r="A64" s="33"/>
      <c r="B64" s="25"/>
      <c r="C64" s="25"/>
      <c r="D64" s="25"/>
      <c r="E64" s="25"/>
      <c r="F64" s="115"/>
      <c r="G64" s="385"/>
      <c r="H64" s="115"/>
      <c r="I64" s="115" t="s">
        <v>393</v>
      </c>
    </row>
    <row r="65" spans="1:9" ht="13.5" customHeight="1" thickTop="1">
      <c r="A65" s="935" t="s">
        <v>71</v>
      </c>
      <c r="B65" s="947" t="s">
        <v>72</v>
      </c>
      <c r="C65" s="947"/>
      <c r="D65" s="947"/>
      <c r="E65" s="947"/>
      <c r="F65" s="949" t="s">
        <v>648</v>
      </c>
      <c r="G65" s="945" t="s">
        <v>649</v>
      </c>
      <c r="H65" s="949" t="s">
        <v>650</v>
      </c>
      <c r="I65" s="938" t="s">
        <v>651</v>
      </c>
    </row>
    <row r="66" spans="1:9" ht="12.75">
      <c r="A66" s="924"/>
      <c r="B66" s="948"/>
      <c r="C66" s="948"/>
      <c r="D66" s="948"/>
      <c r="E66" s="948"/>
      <c r="F66" s="944"/>
      <c r="G66" s="936"/>
      <c r="H66" s="942"/>
      <c r="I66" s="939"/>
    </row>
    <row r="67" spans="1:9" ht="12.75">
      <c r="A67" s="27"/>
      <c r="B67" s="889" t="s">
        <v>498</v>
      </c>
      <c r="C67" s="890"/>
      <c r="D67" s="890"/>
      <c r="E67" s="890"/>
      <c r="F67" s="129"/>
      <c r="G67" s="386"/>
      <c r="H67" s="128"/>
      <c r="I67" s="196"/>
    </row>
    <row r="68" spans="1:9" ht="12.75">
      <c r="A68" s="781" t="s">
        <v>94</v>
      </c>
      <c r="B68" s="941" t="s">
        <v>100</v>
      </c>
      <c r="C68" s="941"/>
      <c r="D68" s="941"/>
      <c r="E68" s="941"/>
      <c r="F68" s="119">
        <f>SUM(F69:F72)</f>
        <v>6141</v>
      </c>
      <c r="G68" s="375">
        <f>SUM(G69:G72)</f>
        <v>2525</v>
      </c>
      <c r="H68" s="375">
        <f>SUM(H69:H72)</f>
        <v>0</v>
      </c>
      <c r="I68" s="196">
        <f>H68/G68*100</f>
        <v>0</v>
      </c>
    </row>
    <row r="69" spans="1:9" ht="12.75">
      <c r="A69" s="26"/>
      <c r="B69" s="946" t="s">
        <v>665</v>
      </c>
      <c r="C69" s="921"/>
      <c r="D69" s="921"/>
      <c r="E69" s="922"/>
      <c r="F69" s="355">
        <v>1738</v>
      </c>
      <c r="G69" s="376">
        <v>2477</v>
      </c>
      <c r="H69" s="355">
        <v>0</v>
      </c>
      <c r="I69" s="198">
        <f>H69/G69*100</f>
        <v>0</v>
      </c>
    </row>
    <row r="70" spans="1:9" ht="12.75">
      <c r="A70" s="26"/>
      <c r="B70" s="946" t="s">
        <v>756</v>
      </c>
      <c r="C70" s="964"/>
      <c r="D70" s="964"/>
      <c r="E70" s="965"/>
      <c r="F70" s="355">
        <v>0</v>
      </c>
      <c r="G70" s="376">
        <v>48</v>
      </c>
      <c r="H70" s="355">
        <v>0</v>
      </c>
      <c r="I70" s="198">
        <v>0</v>
      </c>
    </row>
    <row r="71" spans="1:9" ht="12.75">
      <c r="A71" s="26"/>
      <c r="B71" s="963" t="s">
        <v>476</v>
      </c>
      <c r="C71" s="961"/>
      <c r="D71" s="961"/>
      <c r="E71" s="962"/>
      <c r="F71" s="121">
        <v>3474</v>
      </c>
      <c r="G71" s="379">
        <v>0</v>
      </c>
      <c r="H71" s="121">
        <v>0</v>
      </c>
      <c r="I71" s="198">
        <v>0</v>
      </c>
    </row>
    <row r="72" spans="1:9" ht="12.75">
      <c r="A72" s="26"/>
      <c r="B72" s="963" t="s">
        <v>477</v>
      </c>
      <c r="C72" s="964"/>
      <c r="D72" s="964"/>
      <c r="E72" s="965"/>
      <c r="F72" s="121">
        <v>929</v>
      </c>
      <c r="G72" s="379">
        <v>0</v>
      </c>
      <c r="H72" s="121">
        <v>0</v>
      </c>
      <c r="I72" s="198">
        <v>0</v>
      </c>
    </row>
    <row r="73" spans="1:9" ht="12.75">
      <c r="A73" s="782" t="s">
        <v>96</v>
      </c>
      <c r="B73" s="963" t="s">
        <v>357</v>
      </c>
      <c r="C73" s="961"/>
      <c r="D73" s="961"/>
      <c r="E73" s="962"/>
      <c r="F73" s="134">
        <f>SUM(F74:F95)</f>
        <v>68291</v>
      </c>
      <c r="G73" s="390">
        <f>SUM(G74:G95)</f>
        <v>62330</v>
      </c>
      <c r="H73" s="390">
        <f>SUM(H74:H95)</f>
        <v>36343</v>
      </c>
      <c r="I73" s="197">
        <f>H73/G73*100</f>
        <v>58.30739611743944</v>
      </c>
    </row>
    <row r="74" spans="1:9" ht="12.75">
      <c r="A74" s="26"/>
      <c r="B74" s="937" t="s">
        <v>101</v>
      </c>
      <c r="C74" s="937"/>
      <c r="D74" s="937"/>
      <c r="E74" s="937"/>
      <c r="F74" s="127">
        <v>9945</v>
      </c>
      <c r="G74" s="389">
        <v>9556</v>
      </c>
      <c r="H74" s="127">
        <v>9543</v>
      </c>
      <c r="I74" s="198">
        <f>H74/G74*100</f>
        <v>99.86395981582253</v>
      </c>
    </row>
    <row r="75" spans="1:9" ht="12.75">
      <c r="A75" s="26"/>
      <c r="B75" s="963" t="s">
        <v>102</v>
      </c>
      <c r="C75" s="961"/>
      <c r="D75" s="961"/>
      <c r="E75" s="962"/>
      <c r="F75" s="121">
        <v>2523</v>
      </c>
      <c r="G75" s="379">
        <v>2110</v>
      </c>
      <c r="H75" s="121">
        <v>0</v>
      </c>
      <c r="I75" s="198">
        <f>H75/G75*100</f>
        <v>0</v>
      </c>
    </row>
    <row r="76" spans="1:9" ht="12.75">
      <c r="A76" s="26"/>
      <c r="B76" s="963" t="s">
        <v>103</v>
      </c>
      <c r="C76" s="961"/>
      <c r="D76" s="961"/>
      <c r="E76" s="962"/>
      <c r="F76" s="121">
        <v>1606</v>
      </c>
      <c r="G76" s="379">
        <v>2333</v>
      </c>
      <c r="H76" s="121">
        <v>0</v>
      </c>
      <c r="I76" s="198">
        <f>H76/G76*100</f>
        <v>0</v>
      </c>
    </row>
    <row r="77" spans="1:9" ht="12.75">
      <c r="A77" s="26"/>
      <c r="B77" s="946" t="s">
        <v>655</v>
      </c>
      <c r="C77" s="964"/>
      <c r="D77" s="964"/>
      <c r="E77" s="965"/>
      <c r="F77" s="121">
        <v>1398</v>
      </c>
      <c r="G77" s="379">
        <v>0</v>
      </c>
      <c r="H77" s="121">
        <v>0</v>
      </c>
      <c r="I77" s="198">
        <v>0</v>
      </c>
    </row>
    <row r="78" spans="1:9" ht="12.75">
      <c r="A78" s="26"/>
      <c r="B78" s="963" t="s">
        <v>376</v>
      </c>
      <c r="C78" s="964"/>
      <c r="D78" s="964"/>
      <c r="E78" s="965"/>
      <c r="F78" s="121">
        <v>0</v>
      </c>
      <c r="G78" s="379">
        <v>1785</v>
      </c>
      <c r="H78" s="121">
        <v>0</v>
      </c>
      <c r="I78" s="198">
        <v>0</v>
      </c>
    </row>
    <row r="79" spans="1:9" ht="12.75">
      <c r="A79" s="26"/>
      <c r="B79" s="963" t="s">
        <v>377</v>
      </c>
      <c r="C79" s="964"/>
      <c r="D79" s="964"/>
      <c r="E79" s="965"/>
      <c r="F79" s="121">
        <v>0</v>
      </c>
      <c r="G79" s="379">
        <v>26109</v>
      </c>
      <c r="H79" s="121">
        <v>19800</v>
      </c>
      <c r="I79" s="198">
        <v>0</v>
      </c>
    </row>
    <row r="80" spans="1:9" ht="12.75">
      <c r="A80" s="26"/>
      <c r="B80" s="963" t="s">
        <v>478</v>
      </c>
      <c r="C80" s="964"/>
      <c r="D80" s="964"/>
      <c r="E80" s="965"/>
      <c r="F80" s="121">
        <v>11319</v>
      </c>
      <c r="G80" s="379">
        <v>0</v>
      </c>
      <c r="H80" s="121">
        <v>0</v>
      </c>
      <c r="I80" s="198">
        <v>0</v>
      </c>
    </row>
    <row r="81" spans="1:9" ht="12.75">
      <c r="A81" s="26"/>
      <c r="B81" s="963" t="s">
        <v>479</v>
      </c>
      <c r="C81" s="964"/>
      <c r="D81" s="964"/>
      <c r="E81" s="965"/>
      <c r="F81" s="121">
        <v>6091</v>
      </c>
      <c r="G81" s="379">
        <v>0</v>
      </c>
      <c r="H81" s="121">
        <v>0</v>
      </c>
      <c r="I81" s="198">
        <v>0</v>
      </c>
    </row>
    <row r="82" spans="1:9" ht="12.75">
      <c r="A82" s="26"/>
      <c r="B82" s="963" t="s">
        <v>480</v>
      </c>
      <c r="C82" s="964"/>
      <c r="D82" s="964"/>
      <c r="E82" s="965"/>
      <c r="F82" s="121">
        <v>659</v>
      </c>
      <c r="G82" s="379">
        <v>0</v>
      </c>
      <c r="H82" s="121">
        <v>0</v>
      </c>
      <c r="I82" s="198">
        <v>0</v>
      </c>
    </row>
    <row r="83" spans="1:9" ht="12.75">
      <c r="A83" s="26"/>
      <c r="B83" s="963" t="s">
        <v>381</v>
      </c>
      <c r="C83" s="961"/>
      <c r="D83" s="961"/>
      <c r="E83" s="962"/>
      <c r="F83" s="121">
        <v>109</v>
      </c>
      <c r="G83" s="379">
        <v>0</v>
      </c>
      <c r="H83" s="121">
        <v>0</v>
      </c>
      <c r="I83" s="198">
        <v>0</v>
      </c>
    </row>
    <row r="84" spans="1:9" ht="12.75">
      <c r="A84" s="26"/>
      <c r="B84" s="963" t="s">
        <v>543</v>
      </c>
      <c r="C84" s="964"/>
      <c r="D84" s="964"/>
      <c r="E84" s="965"/>
      <c r="F84" s="121">
        <v>1052</v>
      </c>
      <c r="G84" s="379">
        <v>0</v>
      </c>
      <c r="H84" s="121">
        <v>0</v>
      </c>
      <c r="I84" s="198">
        <v>0</v>
      </c>
    </row>
    <row r="85" spans="1:9" ht="12.75">
      <c r="A85" s="26"/>
      <c r="B85" s="963" t="s">
        <v>406</v>
      </c>
      <c r="C85" s="961"/>
      <c r="D85" s="961"/>
      <c r="E85" s="962"/>
      <c r="F85" s="121">
        <v>6919</v>
      </c>
      <c r="G85" s="379">
        <v>7117</v>
      </c>
      <c r="H85" s="121">
        <v>7000</v>
      </c>
      <c r="I85" s="198">
        <f>H85/G85*100</f>
        <v>98.35604889700717</v>
      </c>
    </row>
    <row r="86" spans="1:9" ht="12.75">
      <c r="A86" s="26"/>
      <c r="B86" s="963" t="s">
        <v>544</v>
      </c>
      <c r="C86" s="961"/>
      <c r="D86" s="961"/>
      <c r="E86" s="962"/>
      <c r="F86" s="121">
        <v>0</v>
      </c>
      <c r="G86" s="379">
        <v>0</v>
      </c>
      <c r="H86" s="121">
        <v>0</v>
      </c>
      <c r="I86" s="198">
        <v>0</v>
      </c>
    </row>
    <row r="87" spans="1:9" ht="12.75">
      <c r="A87" s="26"/>
      <c r="B87" s="963" t="s">
        <v>545</v>
      </c>
      <c r="C87" s="964"/>
      <c r="D87" s="964"/>
      <c r="E87" s="965"/>
      <c r="F87" s="121">
        <v>7793</v>
      </c>
      <c r="G87" s="379">
        <v>0</v>
      </c>
      <c r="H87" s="121">
        <v>0</v>
      </c>
      <c r="I87" s="198">
        <v>0</v>
      </c>
    </row>
    <row r="88" spans="1:9" ht="12.75">
      <c r="A88" s="26"/>
      <c r="B88" s="963" t="s">
        <v>481</v>
      </c>
      <c r="C88" s="964"/>
      <c r="D88" s="964"/>
      <c r="E88" s="965"/>
      <c r="F88" s="121">
        <v>4045</v>
      </c>
      <c r="G88" s="379">
        <v>0</v>
      </c>
      <c r="H88" s="121">
        <v>0</v>
      </c>
      <c r="I88" s="198">
        <v>0</v>
      </c>
    </row>
    <row r="89" spans="1:9" ht="12.75">
      <c r="A89" s="26"/>
      <c r="B89" s="963" t="s">
        <v>36</v>
      </c>
      <c r="C89" s="964"/>
      <c r="D89" s="964"/>
      <c r="E89" s="965"/>
      <c r="F89" s="121">
        <v>3194</v>
      </c>
      <c r="G89" s="379">
        <v>1033</v>
      </c>
      <c r="H89" s="121">
        <v>0</v>
      </c>
      <c r="I89" s="198">
        <f>H89/G89*100</f>
        <v>0</v>
      </c>
    </row>
    <row r="90" spans="1:9" ht="12.75">
      <c r="A90" s="26"/>
      <c r="B90" s="963" t="s">
        <v>378</v>
      </c>
      <c r="C90" s="964"/>
      <c r="D90" s="964"/>
      <c r="E90" s="965"/>
      <c r="F90" s="121">
        <v>8920</v>
      </c>
      <c r="G90" s="379">
        <v>6169</v>
      </c>
      <c r="H90" s="121">
        <v>0</v>
      </c>
      <c r="I90" s="198">
        <f>H90/G90*100</f>
        <v>0</v>
      </c>
    </row>
    <row r="91" spans="1:9" ht="12.75">
      <c r="A91" s="26"/>
      <c r="B91" s="963" t="s">
        <v>546</v>
      </c>
      <c r="C91" s="964"/>
      <c r="D91" s="964"/>
      <c r="E91" s="965"/>
      <c r="F91" s="121">
        <v>181</v>
      </c>
      <c r="G91" s="379">
        <v>0</v>
      </c>
      <c r="H91" s="121">
        <v>0</v>
      </c>
      <c r="I91" s="198">
        <v>0</v>
      </c>
    </row>
    <row r="92" spans="1:9" ht="12.75">
      <c r="A92" s="26"/>
      <c r="B92" s="963" t="s">
        <v>548</v>
      </c>
      <c r="C92" s="956"/>
      <c r="D92" s="956"/>
      <c r="E92" s="965"/>
      <c r="F92" s="121">
        <v>2454</v>
      </c>
      <c r="G92" s="379">
        <v>3120</v>
      </c>
      <c r="H92" s="121">
        <v>0</v>
      </c>
      <c r="I92" s="198">
        <f>H92/G92*100</f>
        <v>0</v>
      </c>
    </row>
    <row r="93" spans="1:9" ht="12.75">
      <c r="A93" s="26"/>
      <c r="B93" s="963" t="s">
        <v>306</v>
      </c>
      <c r="C93" s="956"/>
      <c r="D93" s="956"/>
      <c r="E93" s="965"/>
      <c r="F93" s="121">
        <v>0</v>
      </c>
      <c r="G93" s="379">
        <v>2367</v>
      </c>
      <c r="H93" s="121">
        <v>0</v>
      </c>
      <c r="I93" s="198">
        <v>0</v>
      </c>
    </row>
    <row r="94" spans="1:9" ht="12.75">
      <c r="A94" s="26"/>
      <c r="B94" s="946" t="s">
        <v>755</v>
      </c>
      <c r="C94" s="964"/>
      <c r="D94" s="964"/>
      <c r="E94" s="965"/>
      <c r="F94" s="121">
        <v>0</v>
      </c>
      <c r="G94" s="379">
        <v>466</v>
      </c>
      <c r="H94" s="121">
        <v>0</v>
      </c>
      <c r="I94" s="198">
        <v>0</v>
      </c>
    </row>
    <row r="95" spans="1:9" ht="12.75">
      <c r="A95" s="26"/>
      <c r="B95" s="963" t="s">
        <v>482</v>
      </c>
      <c r="C95" s="956"/>
      <c r="D95" s="956"/>
      <c r="E95" s="965"/>
      <c r="F95" s="121">
        <v>83</v>
      </c>
      <c r="G95" s="379">
        <v>165</v>
      </c>
      <c r="H95" s="121">
        <v>0</v>
      </c>
      <c r="I95" s="198">
        <v>0</v>
      </c>
    </row>
    <row r="96" spans="1:9" ht="13.5" thickBot="1">
      <c r="A96" s="26"/>
      <c r="B96" s="992"/>
      <c r="C96" s="993"/>
      <c r="D96" s="993"/>
      <c r="E96" s="994"/>
      <c r="F96" s="121"/>
      <c r="G96" s="379"/>
      <c r="H96" s="121"/>
      <c r="I96" s="198"/>
    </row>
    <row r="97" spans="1:9" ht="13.5" thickBot="1">
      <c r="A97" s="750"/>
      <c r="B97" s="986" t="s">
        <v>760</v>
      </c>
      <c r="C97" s="987"/>
      <c r="D97" s="987"/>
      <c r="E97" s="988"/>
      <c r="F97" s="751">
        <f>F10+F19+F20+F37+F68+F73</f>
        <v>1495232</v>
      </c>
      <c r="G97" s="751">
        <f>G10+G19+G20+G37+G68+G73</f>
        <v>1414475</v>
      </c>
      <c r="H97" s="751">
        <f>H10+H19+H20+H37+H68+H73</f>
        <v>894522</v>
      </c>
      <c r="I97" s="752">
        <f>H97/G97*100</f>
        <v>63.24056628784531</v>
      </c>
    </row>
    <row r="98" spans="1:9" ht="12.75">
      <c r="A98" s="745"/>
      <c r="B98" s="989"/>
      <c r="C98" s="990"/>
      <c r="D98" s="990"/>
      <c r="E98" s="991"/>
      <c r="F98" s="746"/>
      <c r="G98" s="747"/>
      <c r="H98" s="748"/>
      <c r="I98" s="749"/>
    </row>
    <row r="99" spans="1:9" ht="12.75">
      <c r="A99" s="35"/>
      <c r="B99" s="925" t="s">
        <v>91</v>
      </c>
      <c r="C99" s="926"/>
      <c r="D99" s="926"/>
      <c r="E99" s="927"/>
      <c r="F99" s="125"/>
      <c r="G99" s="398"/>
      <c r="H99" s="125"/>
      <c r="I99" s="753"/>
    </row>
    <row r="100" spans="1:9" ht="12.75">
      <c r="A100" s="781" t="s">
        <v>99</v>
      </c>
      <c r="B100" s="886" t="s">
        <v>93</v>
      </c>
      <c r="C100" s="887"/>
      <c r="D100" s="887"/>
      <c r="E100" s="888"/>
      <c r="F100" s="133">
        <v>8198</v>
      </c>
      <c r="G100" s="387">
        <v>4407</v>
      </c>
      <c r="H100" s="133">
        <v>12181</v>
      </c>
      <c r="I100" s="196">
        <v>0</v>
      </c>
    </row>
    <row r="101" spans="1:9" ht="12.75">
      <c r="A101" s="782" t="s">
        <v>104</v>
      </c>
      <c r="B101" s="937" t="s">
        <v>95</v>
      </c>
      <c r="C101" s="937"/>
      <c r="D101" s="937"/>
      <c r="E101" s="937"/>
      <c r="F101" s="120">
        <v>18743</v>
      </c>
      <c r="G101" s="388">
        <f>G102+G103</f>
        <v>17766</v>
      </c>
      <c r="H101" s="388">
        <f>H102+H103</f>
        <v>25569</v>
      </c>
      <c r="I101" s="197">
        <f>H101/G101*100</f>
        <v>143.92097264437692</v>
      </c>
    </row>
    <row r="102" spans="1:9" ht="12.75">
      <c r="A102" s="26"/>
      <c r="B102" s="963" t="s">
        <v>432</v>
      </c>
      <c r="C102" s="961"/>
      <c r="D102" s="961"/>
      <c r="E102" s="961"/>
      <c r="F102" s="127">
        <v>14474</v>
      </c>
      <c r="G102" s="389">
        <v>13415</v>
      </c>
      <c r="H102" s="127">
        <v>25569</v>
      </c>
      <c r="I102" s="198">
        <f>H102/G102*100</f>
        <v>190.60007454342153</v>
      </c>
    </row>
    <row r="103" spans="1:9" ht="12.75">
      <c r="A103" s="26"/>
      <c r="B103" s="946" t="s">
        <v>654</v>
      </c>
      <c r="C103" s="964"/>
      <c r="D103" s="964"/>
      <c r="E103" s="965"/>
      <c r="F103" s="127">
        <v>4269</v>
      </c>
      <c r="G103" s="389">
        <v>4351</v>
      </c>
      <c r="H103" s="127">
        <v>0</v>
      </c>
      <c r="I103" s="198"/>
    </row>
    <row r="104" spans="1:9" ht="12.75">
      <c r="A104" s="782" t="s">
        <v>108</v>
      </c>
      <c r="B104" s="961" t="s">
        <v>97</v>
      </c>
      <c r="C104" s="914"/>
      <c r="D104" s="914"/>
      <c r="E104" s="914"/>
      <c r="F104" s="120">
        <v>0</v>
      </c>
      <c r="G104" s="388">
        <v>0</v>
      </c>
      <c r="H104" s="120">
        <v>0</v>
      </c>
      <c r="I104" s="197">
        <v>0</v>
      </c>
    </row>
    <row r="105" spans="1:9" ht="12.75">
      <c r="A105" s="35"/>
      <c r="B105" s="972" t="s">
        <v>761</v>
      </c>
      <c r="C105" s="973"/>
      <c r="D105" s="973"/>
      <c r="E105" s="974"/>
      <c r="F105" s="754"/>
      <c r="G105" s="755"/>
      <c r="H105" s="754"/>
      <c r="I105" s="756"/>
    </row>
    <row r="106" spans="1:9" ht="12.75">
      <c r="A106" s="26" t="s">
        <v>112</v>
      </c>
      <c r="B106" s="937" t="s">
        <v>360</v>
      </c>
      <c r="C106" s="937"/>
      <c r="D106" s="937"/>
      <c r="E106" s="937"/>
      <c r="F106" s="120">
        <f>SUM(F107:F108)</f>
        <v>7785</v>
      </c>
      <c r="G106" s="388">
        <f>SUM(G107:G108)</f>
        <v>12201</v>
      </c>
      <c r="H106" s="120">
        <f>SUM(H107:H108)</f>
        <v>1167</v>
      </c>
      <c r="I106" s="197">
        <f>H106/G106*100</f>
        <v>9.564789771330219</v>
      </c>
    </row>
    <row r="107" spans="1:9" ht="12.75">
      <c r="A107" s="26"/>
      <c r="B107" s="963" t="s">
        <v>407</v>
      </c>
      <c r="C107" s="961"/>
      <c r="D107" s="961"/>
      <c r="E107" s="962"/>
      <c r="F107" s="121">
        <v>1048</v>
      </c>
      <c r="G107" s="379">
        <v>4908</v>
      </c>
      <c r="H107" s="121">
        <v>1167</v>
      </c>
      <c r="I107" s="198">
        <f>H107/G107*100</f>
        <v>23.77750611246944</v>
      </c>
    </row>
    <row r="108" spans="1:9" ht="12.75">
      <c r="A108" s="26"/>
      <c r="B108" s="963" t="s">
        <v>665</v>
      </c>
      <c r="C108" s="956"/>
      <c r="D108" s="956"/>
      <c r="E108" s="965"/>
      <c r="F108" s="121">
        <v>6737</v>
      </c>
      <c r="G108" s="379">
        <v>7293</v>
      </c>
      <c r="H108" s="121">
        <v>0</v>
      </c>
      <c r="I108" s="198">
        <f>H108/G108*100</f>
        <v>0</v>
      </c>
    </row>
    <row r="109" spans="1:9" ht="12.75">
      <c r="A109" s="26" t="s">
        <v>114</v>
      </c>
      <c r="B109" s="963" t="s">
        <v>361</v>
      </c>
      <c r="C109" s="961"/>
      <c r="D109" s="961"/>
      <c r="E109" s="962"/>
      <c r="F109" s="134">
        <f>SUM(F110:F120)</f>
        <v>298692</v>
      </c>
      <c r="G109" s="390">
        <f>SUM(G110:G120)</f>
        <v>54651</v>
      </c>
      <c r="H109" s="390">
        <f>SUM(H110:H120)</f>
        <v>0</v>
      </c>
      <c r="I109" s="197">
        <f>H109/G109*100</f>
        <v>0</v>
      </c>
    </row>
    <row r="110" spans="1:9" ht="12.75">
      <c r="A110" s="26"/>
      <c r="B110" s="963" t="s">
        <v>483</v>
      </c>
      <c r="C110" s="964"/>
      <c r="D110" s="964"/>
      <c r="E110" s="965"/>
      <c r="F110" s="355">
        <v>650</v>
      </c>
      <c r="G110" s="376">
        <v>1500</v>
      </c>
      <c r="H110" s="355">
        <v>0</v>
      </c>
      <c r="I110" s="198">
        <v>0</v>
      </c>
    </row>
    <row r="111" spans="1:9" ht="12.75">
      <c r="A111" s="26"/>
      <c r="B111" s="963" t="s">
        <v>534</v>
      </c>
      <c r="C111" s="964"/>
      <c r="D111" s="964"/>
      <c r="E111" s="965"/>
      <c r="F111" s="121">
        <v>74136</v>
      </c>
      <c r="G111" s="379">
        <v>27918</v>
      </c>
      <c r="H111" s="121">
        <v>0</v>
      </c>
      <c r="I111" s="198">
        <f>H111/G111*100</f>
        <v>0</v>
      </c>
    </row>
    <row r="112" spans="1:9" ht="12.75">
      <c r="A112" s="26"/>
      <c r="B112" s="963" t="s">
        <v>491</v>
      </c>
      <c r="C112" s="964"/>
      <c r="D112" s="964"/>
      <c r="E112" s="965"/>
      <c r="F112" s="121">
        <v>6749</v>
      </c>
      <c r="G112" s="379">
        <v>0</v>
      </c>
      <c r="H112" s="121">
        <v>0</v>
      </c>
      <c r="I112" s="198">
        <v>0</v>
      </c>
    </row>
    <row r="113" spans="1:9" ht="12.75">
      <c r="A113" s="26"/>
      <c r="B113" s="963" t="s">
        <v>535</v>
      </c>
      <c r="C113" s="964"/>
      <c r="D113" s="964"/>
      <c r="E113" s="965"/>
      <c r="F113" s="121">
        <v>35744</v>
      </c>
      <c r="G113" s="379">
        <v>1693</v>
      </c>
      <c r="H113" s="121">
        <v>0</v>
      </c>
      <c r="I113" s="198">
        <f>H113/G113*100</f>
        <v>0</v>
      </c>
    </row>
    <row r="114" spans="1:9" ht="12.75">
      <c r="A114" s="26"/>
      <c r="B114" s="963" t="s">
        <v>536</v>
      </c>
      <c r="C114" s="964"/>
      <c r="D114" s="964"/>
      <c r="E114" s="965"/>
      <c r="F114" s="121">
        <v>0</v>
      </c>
      <c r="G114" s="379">
        <v>1880</v>
      </c>
      <c r="H114" s="121">
        <v>0</v>
      </c>
      <c r="I114" s="198">
        <v>0</v>
      </c>
    </row>
    <row r="115" spans="1:9" ht="12.75">
      <c r="A115" s="26"/>
      <c r="B115" s="963" t="s">
        <v>484</v>
      </c>
      <c r="C115" s="964"/>
      <c r="D115" s="964"/>
      <c r="E115" s="965"/>
      <c r="F115" s="121">
        <v>36811</v>
      </c>
      <c r="G115" s="379">
        <v>2392</v>
      </c>
      <c r="H115" s="121">
        <v>0</v>
      </c>
      <c r="I115" s="198">
        <f>H115/G115*100</f>
        <v>0</v>
      </c>
    </row>
    <row r="116" spans="1:9" ht="12.75">
      <c r="A116" s="26"/>
      <c r="B116" s="963" t="s">
        <v>485</v>
      </c>
      <c r="C116" s="964"/>
      <c r="D116" s="964"/>
      <c r="E116" s="965"/>
      <c r="F116" s="121">
        <v>17400</v>
      </c>
      <c r="G116" s="379">
        <v>0</v>
      </c>
      <c r="H116" s="121">
        <v>0</v>
      </c>
      <c r="I116" s="198">
        <v>0</v>
      </c>
    </row>
    <row r="117" spans="1:9" ht="12.75">
      <c r="A117" s="26"/>
      <c r="B117" s="963" t="s">
        <v>537</v>
      </c>
      <c r="C117" s="964"/>
      <c r="D117" s="964"/>
      <c r="E117" s="965"/>
      <c r="F117" s="121">
        <v>951</v>
      </c>
      <c r="G117" s="379">
        <v>2001</v>
      </c>
      <c r="H117" s="121">
        <v>0</v>
      </c>
      <c r="I117" s="198">
        <f>H117/G117*100</f>
        <v>0</v>
      </c>
    </row>
    <row r="118" spans="1:9" ht="12.75">
      <c r="A118" s="26"/>
      <c r="B118" s="963" t="s">
        <v>538</v>
      </c>
      <c r="C118" s="964"/>
      <c r="D118" s="964"/>
      <c r="E118" s="965"/>
      <c r="F118" s="121">
        <v>0</v>
      </c>
      <c r="G118" s="379">
        <v>14166</v>
      </c>
      <c r="H118" s="121">
        <v>0</v>
      </c>
      <c r="I118" s="198">
        <v>0</v>
      </c>
    </row>
    <row r="119" spans="1:9" ht="12.75">
      <c r="A119" s="26"/>
      <c r="B119" s="963" t="s">
        <v>547</v>
      </c>
      <c r="C119" s="964"/>
      <c r="D119" s="964"/>
      <c r="E119" s="965"/>
      <c r="F119" s="121">
        <v>0</v>
      </c>
      <c r="G119" s="379">
        <v>3101</v>
      </c>
      <c r="H119" s="121">
        <v>0</v>
      </c>
      <c r="I119" s="198">
        <v>0</v>
      </c>
    </row>
    <row r="120" spans="1:9" ht="12.75">
      <c r="A120" s="26"/>
      <c r="B120" s="963" t="s">
        <v>539</v>
      </c>
      <c r="C120" s="964"/>
      <c r="D120" s="964"/>
      <c r="E120" s="965"/>
      <c r="F120" s="121">
        <v>126251</v>
      </c>
      <c r="G120" s="379">
        <v>0</v>
      </c>
      <c r="H120" s="121">
        <v>0</v>
      </c>
      <c r="I120" s="198">
        <v>0</v>
      </c>
    </row>
    <row r="121" spans="1:9" ht="13.5" thickBot="1">
      <c r="A121" s="30"/>
      <c r="B121" s="370"/>
      <c r="C121" s="647"/>
      <c r="D121" s="647"/>
      <c r="E121" s="648"/>
      <c r="F121" s="121"/>
      <c r="G121" s="379"/>
      <c r="H121" s="121"/>
      <c r="I121" s="198"/>
    </row>
    <row r="122" spans="1:9" ht="13.5" thickBot="1">
      <c r="A122" s="757"/>
      <c r="B122" s="953" t="s">
        <v>502</v>
      </c>
      <c r="C122" s="954"/>
      <c r="D122" s="954"/>
      <c r="E122" s="955"/>
      <c r="F122" s="758">
        <f>F100+F101+F104+F106+F109</f>
        <v>333418</v>
      </c>
      <c r="G122" s="758">
        <f>G100+G101+G104+G106+G109</f>
        <v>89025</v>
      </c>
      <c r="H122" s="758">
        <f>H100+H101+H104+H106+H109</f>
        <v>38917</v>
      </c>
      <c r="I122" s="763">
        <f>H122/G122*100</f>
        <v>43.714686885706264</v>
      </c>
    </row>
    <row r="123" spans="1:9" ht="13.5" thickTop="1">
      <c r="A123" s="32"/>
      <c r="B123" s="25"/>
      <c r="C123" s="243"/>
      <c r="D123" s="243"/>
      <c r="E123" s="243"/>
      <c r="F123" s="239"/>
      <c r="G123" s="391"/>
      <c r="H123" s="239"/>
      <c r="I123" s="815"/>
    </row>
    <row r="124" spans="1:9" ht="12.75">
      <c r="A124" s="32"/>
      <c r="B124" s="25"/>
      <c r="C124" s="243"/>
      <c r="D124" s="243"/>
      <c r="E124" s="243"/>
      <c r="F124" s="239"/>
      <c r="G124" s="391"/>
      <c r="H124" s="239"/>
      <c r="I124" s="815"/>
    </row>
    <row r="125" spans="1:9" ht="15">
      <c r="A125" s="32"/>
      <c r="B125" s="25"/>
      <c r="C125" s="243"/>
      <c r="D125" s="243"/>
      <c r="E125" s="243"/>
      <c r="F125" s="239"/>
      <c r="G125" s="930" t="s">
        <v>421</v>
      </c>
      <c r="H125" s="913"/>
      <c r="I125" s="913"/>
    </row>
    <row r="126" spans="1:9" ht="13.5" thickBot="1">
      <c r="A126" s="33"/>
      <c r="B126" s="961"/>
      <c r="C126" s="956"/>
      <c r="D126" s="956"/>
      <c r="E126" s="956"/>
      <c r="F126" s="239"/>
      <c r="G126" s="391"/>
      <c r="H126" s="239"/>
      <c r="I126" s="115" t="s">
        <v>393</v>
      </c>
    </row>
    <row r="127" spans="1:9" ht="13.5" thickTop="1">
      <c r="A127" s="935" t="s">
        <v>71</v>
      </c>
      <c r="B127" s="947" t="s">
        <v>72</v>
      </c>
      <c r="C127" s="947"/>
      <c r="D127" s="947"/>
      <c r="E127" s="947"/>
      <c r="F127" s="949" t="s">
        <v>648</v>
      </c>
      <c r="G127" s="945" t="s">
        <v>649</v>
      </c>
      <c r="H127" s="949" t="s">
        <v>650</v>
      </c>
      <c r="I127" s="938" t="s">
        <v>651</v>
      </c>
    </row>
    <row r="128" spans="1:9" ht="13.5" thickBot="1">
      <c r="A128" s="924"/>
      <c r="B128" s="948"/>
      <c r="C128" s="948"/>
      <c r="D128" s="948"/>
      <c r="E128" s="948"/>
      <c r="F128" s="944"/>
      <c r="G128" s="936"/>
      <c r="H128" s="942"/>
      <c r="I128" s="939"/>
    </row>
    <row r="129" spans="1:9" ht="13.5" thickTop="1">
      <c r="A129" s="769"/>
      <c r="B129" s="891" t="s">
        <v>106</v>
      </c>
      <c r="C129" s="883"/>
      <c r="D129" s="883"/>
      <c r="E129" s="884"/>
      <c r="F129" s="764"/>
      <c r="G129" s="765"/>
      <c r="H129" s="764"/>
      <c r="I129" s="766"/>
    </row>
    <row r="130" spans="1:9" ht="12.75">
      <c r="A130" s="34"/>
      <c r="B130" s="969" t="s">
        <v>107</v>
      </c>
      <c r="C130" s="970"/>
      <c r="D130" s="970"/>
      <c r="E130" s="971"/>
      <c r="F130" s="131"/>
      <c r="G130" s="392"/>
      <c r="H130" s="128"/>
      <c r="I130" s="199"/>
    </row>
    <row r="131" spans="1:9" ht="12.75">
      <c r="A131" s="30" t="s">
        <v>117</v>
      </c>
      <c r="B131" s="958" t="s">
        <v>109</v>
      </c>
      <c r="C131" s="959"/>
      <c r="D131" s="959"/>
      <c r="E131" s="957"/>
      <c r="F131" s="133">
        <f>SUM(F132:F135)</f>
        <v>1906</v>
      </c>
      <c r="G131" s="390">
        <f>SUM(G132:G135)</f>
        <v>4522</v>
      </c>
      <c r="H131" s="133">
        <f>SUM(H132:H135)</f>
        <v>1000</v>
      </c>
      <c r="I131" s="196">
        <f>H131/G131*100</f>
        <v>22.114108801415302</v>
      </c>
    </row>
    <row r="132" spans="1:9" ht="12.75">
      <c r="A132" s="30"/>
      <c r="B132" s="950" t="s">
        <v>110</v>
      </c>
      <c r="C132" s="951"/>
      <c r="D132" s="951"/>
      <c r="E132" s="952"/>
      <c r="F132" s="121">
        <v>806</v>
      </c>
      <c r="G132" s="379">
        <v>744</v>
      </c>
      <c r="H132" s="121">
        <v>500</v>
      </c>
      <c r="I132" s="198">
        <f>H132/G132*100</f>
        <v>67.20430107526882</v>
      </c>
    </row>
    <row r="133" spans="1:9" ht="12.75">
      <c r="A133" s="30"/>
      <c r="B133" s="950" t="s">
        <v>757</v>
      </c>
      <c r="C133" s="964"/>
      <c r="D133" s="964"/>
      <c r="E133" s="965"/>
      <c r="F133" s="121">
        <v>0</v>
      </c>
      <c r="G133" s="379">
        <v>3000</v>
      </c>
      <c r="H133" s="121">
        <v>0</v>
      </c>
      <c r="I133" s="198"/>
    </row>
    <row r="134" spans="1:9" ht="12.75">
      <c r="A134" s="30"/>
      <c r="B134" s="950" t="s">
        <v>111</v>
      </c>
      <c r="C134" s="951"/>
      <c r="D134" s="951"/>
      <c r="E134" s="952"/>
      <c r="F134" s="121">
        <v>994</v>
      </c>
      <c r="G134" s="379">
        <v>778</v>
      </c>
      <c r="H134" s="121">
        <v>500</v>
      </c>
      <c r="I134" s="198">
        <f>H134/G134*100</f>
        <v>64.26735218508998</v>
      </c>
    </row>
    <row r="135" spans="1:9" ht="13.5" thickBot="1">
      <c r="A135" s="27"/>
      <c r="B135" s="950" t="s">
        <v>427</v>
      </c>
      <c r="C135" s="951"/>
      <c r="D135" s="951"/>
      <c r="E135" s="952"/>
      <c r="F135" s="127">
        <v>106</v>
      </c>
      <c r="G135" s="379">
        <v>0</v>
      </c>
      <c r="H135" s="121">
        <v>0</v>
      </c>
      <c r="I135" s="198">
        <v>0</v>
      </c>
    </row>
    <row r="136" spans="1:9" ht="13.5" thickBot="1">
      <c r="A136" s="27"/>
      <c r="B136" s="995" t="s">
        <v>762</v>
      </c>
      <c r="C136" s="923"/>
      <c r="D136" s="923"/>
      <c r="E136" s="912"/>
      <c r="F136" s="767">
        <f>F131</f>
        <v>1906</v>
      </c>
      <c r="G136" s="767">
        <f>G131</f>
        <v>4522</v>
      </c>
      <c r="H136" s="767">
        <f>H131</f>
        <v>1000</v>
      </c>
      <c r="I136" s="767">
        <f>I131</f>
        <v>22.114108801415302</v>
      </c>
    </row>
    <row r="137" spans="1:9" ht="13.5" thickBot="1">
      <c r="A137" s="27"/>
      <c r="B137" s="950"/>
      <c r="C137" s="964"/>
      <c r="D137" s="964"/>
      <c r="E137" s="965"/>
      <c r="F137" s="121"/>
      <c r="G137" s="379"/>
      <c r="H137" s="121"/>
      <c r="I137" s="198"/>
    </row>
    <row r="138" spans="1:9" ht="13.5" thickBot="1">
      <c r="A138" s="35"/>
      <c r="B138" s="966" t="s">
        <v>763</v>
      </c>
      <c r="C138" s="967"/>
      <c r="D138" s="967"/>
      <c r="E138" s="968"/>
      <c r="F138" s="768">
        <f>F139</f>
        <v>6212</v>
      </c>
      <c r="G138" s="768">
        <f>G139</f>
        <v>4678</v>
      </c>
      <c r="H138" s="768">
        <f>H139</f>
        <v>8000</v>
      </c>
      <c r="I138" s="443">
        <f>I139</f>
        <v>0</v>
      </c>
    </row>
    <row r="139" spans="1:9" ht="12.75">
      <c r="A139" s="29" t="s">
        <v>119</v>
      </c>
      <c r="B139" s="963" t="s">
        <v>118</v>
      </c>
      <c r="C139" s="961"/>
      <c r="D139" s="961"/>
      <c r="E139" s="962"/>
      <c r="F139" s="355">
        <v>6212</v>
      </c>
      <c r="G139" s="376">
        <v>4678</v>
      </c>
      <c r="H139" s="355">
        <v>8000</v>
      </c>
      <c r="I139" s="198">
        <v>0</v>
      </c>
    </row>
    <row r="140" spans="1:9" ht="13.5" thickBot="1">
      <c r="A140" s="30"/>
      <c r="B140" s="370"/>
      <c r="C140" s="25"/>
      <c r="D140" s="25"/>
      <c r="E140" s="369"/>
      <c r="F140" s="134"/>
      <c r="G140" s="390"/>
      <c r="H140" s="134"/>
      <c r="I140" s="197"/>
    </row>
    <row r="141" spans="1:9" ht="13.5" thickBot="1">
      <c r="A141" s="439"/>
      <c r="B141" s="980" t="s">
        <v>396</v>
      </c>
      <c r="C141" s="899"/>
      <c r="D141" s="899"/>
      <c r="E141" s="895"/>
      <c r="F141" s="440">
        <f>F97+F122+F136+F138</f>
        <v>1836768</v>
      </c>
      <c r="G141" s="440">
        <f>G97+G122+G136+G138</f>
        <v>1512700</v>
      </c>
      <c r="H141" s="440">
        <f>H97+H122+H136+H138</f>
        <v>942439</v>
      </c>
      <c r="I141" s="783">
        <f>H141/G141*100</f>
        <v>62.301778277252595</v>
      </c>
    </row>
    <row r="142" spans="1:9" ht="12.75">
      <c r="A142" s="770"/>
      <c r="B142" s="771"/>
      <c r="C142" s="772"/>
      <c r="D142" s="772"/>
      <c r="E142" s="773"/>
      <c r="F142" s="774"/>
      <c r="G142" s="774"/>
      <c r="H142" s="774"/>
      <c r="I142" s="784"/>
    </row>
    <row r="143" spans="1:9" ht="13.5" thickBot="1">
      <c r="A143" s="30"/>
      <c r="B143" s="775"/>
      <c r="C143" s="741"/>
      <c r="D143" s="741"/>
      <c r="E143" s="740"/>
      <c r="F143" s="776"/>
      <c r="G143" s="776"/>
      <c r="H143" s="776"/>
      <c r="I143" s="785"/>
    </row>
    <row r="144" spans="1:9" ht="13.5" thickBot="1">
      <c r="A144" s="777"/>
      <c r="B144" s="966" t="s">
        <v>764</v>
      </c>
      <c r="C144" s="967"/>
      <c r="D144" s="967"/>
      <c r="E144" s="968"/>
      <c r="F144" s="768">
        <f>F145+F151</f>
        <v>340024</v>
      </c>
      <c r="G144" s="768">
        <f>G145+G151</f>
        <v>41019</v>
      </c>
      <c r="H144" s="768">
        <f>H145+H151</f>
        <v>0</v>
      </c>
      <c r="I144" s="443">
        <f>I145+I151</f>
        <v>0</v>
      </c>
    </row>
    <row r="145" spans="1:9" ht="12.75">
      <c r="A145" s="26" t="s">
        <v>348</v>
      </c>
      <c r="B145" s="963" t="s">
        <v>113</v>
      </c>
      <c r="C145" s="885"/>
      <c r="D145" s="885"/>
      <c r="E145" s="979"/>
      <c r="F145" s="447">
        <f>SUM(F146:F150)</f>
        <v>170000</v>
      </c>
      <c r="G145" s="448">
        <f>SUM(G146:G150)</f>
        <v>37826</v>
      </c>
      <c r="H145" s="448">
        <f>SUM(H146:H147)</f>
        <v>0</v>
      </c>
      <c r="I145" s="197">
        <f>H145/G145*100</f>
        <v>0</v>
      </c>
    </row>
    <row r="146" spans="1:9" ht="12.75">
      <c r="A146" s="26"/>
      <c r="B146" s="963" t="s">
        <v>549</v>
      </c>
      <c r="C146" s="964"/>
      <c r="D146" s="964"/>
      <c r="E146" s="965"/>
      <c r="F146" s="355">
        <v>0</v>
      </c>
      <c r="G146" s="376">
        <v>11798</v>
      </c>
      <c r="H146" s="355">
        <v>0</v>
      </c>
      <c r="I146" s="198">
        <v>0</v>
      </c>
    </row>
    <row r="147" spans="1:9" ht="12.75">
      <c r="A147" s="26"/>
      <c r="B147" s="963" t="s">
        <v>550</v>
      </c>
      <c r="C147" s="964"/>
      <c r="D147" s="964"/>
      <c r="E147" s="965"/>
      <c r="F147" s="355">
        <v>0</v>
      </c>
      <c r="G147" s="376">
        <v>0</v>
      </c>
      <c r="H147" s="355">
        <v>0</v>
      </c>
      <c r="I147" s="198">
        <v>0</v>
      </c>
    </row>
    <row r="148" spans="1:9" ht="12.75">
      <c r="A148" s="26"/>
      <c r="B148" s="963" t="s">
        <v>66</v>
      </c>
      <c r="C148" s="964"/>
      <c r="D148" s="964"/>
      <c r="E148" s="965"/>
      <c r="F148" s="355">
        <v>40000</v>
      </c>
      <c r="G148" s="376">
        <v>0</v>
      </c>
      <c r="H148" s="355">
        <v>0</v>
      </c>
      <c r="I148" s="198">
        <v>0</v>
      </c>
    </row>
    <row r="149" spans="1:9" ht="12.75">
      <c r="A149" s="26"/>
      <c r="B149" s="946" t="s">
        <v>656</v>
      </c>
      <c r="C149" s="964"/>
      <c r="D149" s="964"/>
      <c r="E149" s="965"/>
      <c r="F149" s="355">
        <v>0</v>
      </c>
      <c r="G149" s="376">
        <v>26028</v>
      </c>
      <c r="H149" s="355">
        <v>0</v>
      </c>
      <c r="I149" s="198"/>
    </row>
    <row r="150" spans="1:9" ht="12.75">
      <c r="A150" s="26"/>
      <c r="B150" s="963" t="s">
        <v>65</v>
      </c>
      <c r="C150" s="964"/>
      <c r="D150" s="964"/>
      <c r="E150" s="965"/>
      <c r="F150" s="355">
        <v>130000</v>
      </c>
      <c r="G150" s="376">
        <v>0</v>
      </c>
      <c r="H150" s="355">
        <v>0</v>
      </c>
      <c r="I150" s="198">
        <v>0</v>
      </c>
    </row>
    <row r="151" spans="1:9" ht="12.75">
      <c r="A151" s="26" t="s">
        <v>349</v>
      </c>
      <c r="B151" s="963" t="s">
        <v>115</v>
      </c>
      <c r="C151" s="961"/>
      <c r="D151" s="961"/>
      <c r="E151" s="962"/>
      <c r="F151" s="134">
        <v>170024</v>
      </c>
      <c r="G151" s="390">
        <v>3193</v>
      </c>
      <c r="H151" s="134">
        <v>0</v>
      </c>
      <c r="I151" s="199">
        <v>0</v>
      </c>
    </row>
    <row r="152" spans="1:9" ht="12.75">
      <c r="A152" s="26"/>
      <c r="B152" s="977"/>
      <c r="C152" s="978"/>
      <c r="D152" s="978"/>
      <c r="E152" s="960"/>
      <c r="F152" s="134"/>
      <c r="G152" s="390"/>
      <c r="H152" s="134"/>
      <c r="I152" s="197"/>
    </row>
    <row r="153" spans="1:9" ht="12.75">
      <c r="A153" s="781" t="s">
        <v>349</v>
      </c>
      <c r="B153" s="972" t="s">
        <v>390</v>
      </c>
      <c r="C153" s="973"/>
      <c r="D153" s="973"/>
      <c r="E153" s="974"/>
      <c r="F153" s="133">
        <v>-3591</v>
      </c>
      <c r="G153" s="387">
        <v>382</v>
      </c>
      <c r="H153" s="133">
        <v>0</v>
      </c>
      <c r="I153" s="196">
        <v>0</v>
      </c>
    </row>
    <row r="154" spans="1:9" ht="12.75">
      <c r="A154" s="29"/>
      <c r="B154" s="778"/>
      <c r="C154" s="779"/>
      <c r="D154" s="779"/>
      <c r="E154" s="780"/>
      <c r="F154" s="133"/>
      <c r="G154" s="387"/>
      <c r="H154" s="133"/>
      <c r="I154" s="196"/>
    </row>
    <row r="155" spans="1:9" ht="13.5" thickBot="1">
      <c r="A155" s="36"/>
      <c r="B155" s="975" t="s">
        <v>504</v>
      </c>
      <c r="C155" s="976"/>
      <c r="D155" s="976"/>
      <c r="E155" s="976"/>
      <c r="F155" s="132">
        <f>F141+F144+F153</f>
        <v>2173201</v>
      </c>
      <c r="G155" s="132">
        <f>G141+G144+G153</f>
        <v>1554101</v>
      </c>
      <c r="H155" s="132">
        <f>H141+H144+H153</f>
        <v>942439</v>
      </c>
      <c r="I155" s="786">
        <f>I141+I144+I153</f>
        <v>62.301778277252595</v>
      </c>
    </row>
    <row r="156" spans="6:9" ht="13.5" thickTop="1">
      <c r="F156" s="116"/>
      <c r="G156" s="393"/>
      <c r="H156" s="116"/>
      <c r="I156" s="116"/>
    </row>
    <row r="157" spans="6:9" ht="12.75">
      <c r="F157" s="116"/>
      <c r="G157" s="393"/>
      <c r="H157" s="116"/>
      <c r="I157" s="116"/>
    </row>
    <row r="158" spans="6:9" ht="12.75">
      <c r="F158" s="116"/>
      <c r="G158" s="393"/>
      <c r="H158" s="116"/>
      <c r="I158" s="116"/>
    </row>
    <row r="159" spans="6:9" ht="12.75">
      <c r="F159" s="116"/>
      <c r="G159" s="393"/>
      <c r="H159" s="116"/>
      <c r="I159" s="116"/>
    </row>
    <row r="160" spans="6:9" ht="12.75">
      <c r="F160" s="116"/>
      <c r="G160" s="393"/>
      <c r="H160" s="116"/>
      <c r="I160" s="116"/>
    </row>
    <row r="161" spans="6:9" ht="12.75">
      <c r="F161" s="116"/>
      <c r="G161" s="393"/>
      <c r="H161" s="116"/>
      <c r="I161" s="116"/>
    </row>
    <row r="162" spans="6:9" ht="12.75">
      <c r="F162" s="116"/>
      <c r="G162" s="393"/>
      <c r="H162" s="116"/>
      <c r="I162" s="116"/>
    </row>
    <row r="163" spans="6:9" ht="12.75">
      <c r="F163" s="116"/>
      <c r="G163" s="393"/>
      <c r="H163" s="116"/>
      <c r="I163" s="116"/>
    </row>
    <row r="164" spans="6:9" ht="12.75">
      <c r="F164" s="116"/>
      <c r="G164" s="393"/>
      <c r="H164" s="116"/>
      <c r="I164" s="116"/>
    </row>
    <row r="165" spans="6:9" ht="12.75">
      <c r="F165" s="116"/>
      <c r="G165" s="393"/>
      <c r="H165" s="116"/>
      <c r="I165" s="116"/>
    </row>
    <row r="166" spans="6:9" ht="12.75">
      <c r="F166" s="116"/>
      <c r="G166" s="393"/>
      <c r="H166" s="116"/>
      <c r="I166" s="116"/>
    </row>
    <row r="167" spans="6:9" ht="12.75">
      <c r="F167" s="116"/>
      <c r="G167" s="393"/>
      <c r="H167" s="116"/>
      <c r="I167" s="116"/>
    </row>
    <row r="168" spans="6:9" ht="12.75">
      <c r="F168" s="116"/>
      <c r="G168" s="393"/>
      <c r="H168" s="116"/>
      <c r="I168" s="116"/>
    </row>
    <row r="169" spans="6:9" ht="12.75">
      <c r="F169" s="116"/>
      <c r="G169" s="393"/>
      <c r="H169" s="116"/>
      <c r="I169" s="116"/>
    </row>
    <row r="170" spans="6:9" ht="12.75">
      <c r="F170" s="116"/>
      <c r="G170" s="393"/>
      <c r="H170" s="116"/>
      <c r="I170" s="116"/>
    </row>
    <row r="171" spans="6:9" ht="12.75">
      <c r="F171" s="116"/>
      <c r="G171" s="393"/>
      <c r="H171" s="116"/>
      <c r="I171" s="116"/>
    </row>
    <row r="172" spans="6:9" ht="12.75">
      <c r="F172" s="116"/>
      <c r="G172" s="393"/>
      <c r="H172" s="116"/>
      <c r="I172" s="116"/>
    </row>
    <row r="173" spans="6:9" ht="12.75">
      <c r="F173" s="116"/>
      <c r="G173" s="393"/>
      <c r="H173" s="116"/>
      <c r="I173" s="116"/>
    </row>
    <row r="174" spans="6:9" ht="12.75">
      <c r="F174" s="116"/>
      <c r="G174" s="393"/>
      <c r="H174" s="116"/>
      <c r="I174" s="116"/>
    </row>
    <row r="175" spans="6:9" ht="12.75">
      <c r="F175" s="116"/>
      <c r="G175" s="393"/>
      <c r="H175" s="116"/>
      <c r="I175" s="116"/>
    </row>
    <row r="176" spans="6:9" ht="12.75">
      <c r="F176" s="116"/>
      <c r="G176" s="393"/>
      <c r="H176" s="116"/>
      <c r="I176" s="116"/>
    </row>
    <row r="177" spans="6:9" ht="12.75">
      <c r="F177" s="116"/>
      <c r="G177" s="393"/>
      <c r="H177" s="116"/>
      <c r="I177" s="116"/>
    </row>
    <row r="178" spans="6:9" ht="12.75">
      <c r="F178" s="116"/>
      <c r="G178" s="393"/>
      <c r="H178" s="116"/>
      <c r="I178" s="116"/>
    </row>
    <row r="179" spans="6:9" ht="12.75">
      <c r="F179" s="116"/>
      <c r="G179" s="393"/>
      <c r="H179" s="116"/>
      <c r="I179" s="116"/>
    </row>
    <row r="180" spans="6:9" ht="12.75">
      <c r="F180" s="116"/>
      <c r="G180" s="393"/>
      <c r="H180" s="116"/>
      <c r="I180" s="116"/>
    </row>
    <row r="181" spans="6:9" ht="12.75">
      <c r="F181" s="116"/>
      <c r="G181" s="393"/>
      <c r="H181" s="116"/>
      <c r="I181" s="116"/>
    </row>
    <row r="182" spans="6:9" ht="12.75">
      <c r="F182" s="116"/>
      <c r="G182" s="393"/>
      <c r="H182" s="116"/>
      <c r="I182" s="116"/>
    </row>
    <row r="183" spans="6:9" ht="12.75">
      <c r="F183" s="116"/>
      <c r="G183" s="393"/>
      <c r="H183" s="116"/>
      <c r="I183" s="116"/>
    </row>
    <row r="184" spans="6:9" ht="14.25" customHeight="1">
      <c r="F184" s="116"/>
      <c r="G184" s="444"/>
      <c r="I184" s="445" t="s">
        <v>422</v>
      </c>
    </row>
    <row r="185" spans="6:9" ht="13.5" thickBot="1">
      <c r="F185" s="116"/>
      <c r="G185" s="393"/>
      <c r="H185" s="116"/>
      <c r="I185" s="37" t="s">
        <v>70</v>
      </c>
    </row>
    <row r="186" spans="1:9" ht="13.5" thickTop="1">
      <c r="A186" s="935" t="s">
        <v>71</v>
      </c>
      <c r="B186" s="947" t="s">
        <v>72</v>
      </c>
      <c r="C186" s="947"/>
      <c r="D186" s="947"/>
      <c r="E186" s="947"/>
      <c r="F186" s="917" t="s">
        <v>648</v>
      </c>
      <c r="G186" s="919" t="s">
        <v>649</v>
      </c>
      <c r="H186" s="920" t="s">
        <v>650</v>
      </c>
      <c r="I186" s="915" t="s">
        <v>651</v>
      </c>
    </row>
    <row r="187" spans="1:9" ht="12.75">
      <c r="A187" s="924"/>
      <c r="B187" s="948"/>
      <c r="C187" s="948"/>
      <c r="D187" s="948"/>
      <c r="E187" s="948"/>
      <c r="F187" s="918"/>
      <c r="G187" s="936"/>
      <c r="H187" s="942"/>
      <c r="I187" s="939"/>
    </row>
    <row r="188" spans="1:9" ht="12.75">
      <c r="A188" s="38"/>
      <c r="B188" s="916" t="s">
        <v>121</v>
      </c>
      <c r="C188" s="916"/>
      <c r="D188" s="916"/>
      <c r="E188" s="916"/>
      <c r="F188" s="117"/>
      <c r="G188" s="394"/>
      <c r="H188" s="117"/>
      <c r="I188" s="203"/>
    </row>
    <row r="189" spans="1:9" ht="12.75">
      <c r="A189" s="39" t="s">
        <v>75</v>
      </c>
      <c r="B189" s="941" t="s">
        <v>122</v>
      </c>
      <c r="C189" s="941"/>
      <c r="D189" s="941"/>
      <c r="E189" s="941"/>
      <c r="F189" s="226">
        <f>F190+F197+F198+F200+F193+F195+F196</f>
        <v>662439</v>
      </c>
      <c r="G189" s="226">
        <f>G190+G197+G198+G200+G193+G195+G196</f>
        <v>625231</v>
      </c>
      <c r="H189" s="226">
        <f>H190+H197+H198+H200+H193+H195+H196+H199</f>
        <v>342722</v>
      </c>
      <c r="I189" s="228">
        <f aca="true" t="shared" si="3" ref="I189:I237">H189/G189*100</f>
        <v>54.81526027980058</v>
      </c>
    </row>
    <row r="190" spans="1:9" ht="12.75">
      <c r="A190" s="40"/>
      <c r="B190" s="946" t="s">
        <v>657</v>
      </c>
      <c r="C190" s="961"/>
      <c r="D190" s="961"/>
      <c r="E190" s="962"/>
      <c r="F190" s="355">
        <v>143307</v>
      </c>
      <c r="G190" s="376">
        <v>87637</v>
      </c>
      <c r="H190" s="355">
        <v>69133</v>
      </c>
      <c r="I190" s="227">
        <f t="shared" si="3"/>
        <v>78.88563049853371</v>
      </c>
    </row>
    <row r="191" spans="1:9" ht="12.75">
      <c r="A191" s="40"/>
      <c r="B191" s="946" t="s">
        <v>758</v>
      </c>
      <c r="C191" s="964"/>
      <c r="D191" s="964"/>
      <c r="E191" s="965"/>
      <c r="F191" s="121">
        <v>123160</v>
      </c>
      <c r="G191" s="379">
        <v>0</v>
      </c>
      <c r="H191" s="121">
        <v>0</v>
      </c>
      <c r="I191" s="227">
        <v>0</v>
      </c>
    </row>
    <row r="192" spans="1:9" ht="12.75">
      <c r="A192" s="40"/>
      <c r="B192" s="963" t="s">
        <v>428</v>
      </c>
      <c r="C192" s="964"/>
      <c r="D192" s="964"/>
      <c r="E192" s="965"/>
      <c r="F192" s="121">
        <v>20147</v>
      </c>
      <c r="G192" s="379">
        <v>0</v>
      </c>
      <c r="H192" s="121">
        <v>0</v>
      </c>
      <c r="I192" s="227">
        <v>0</v>
      </c>
    </row>
    <row r="193" spans="1:9" ht="12.75">
      <c r="A193" s="40"/>
      <c r="B193" s="963" t="s">
        <v>63</v>
      </c>
      <c r="C193" s="964"/>
      <c r="D193" s="964"/>
      <c r="E193" s="965"/>
      <c r="F193" s="121">
        <v>0</v>
      </c>
      <c r="G193" s="379">
        <v>53847</v>
      </c>
      <c r="H193" s="121">
        <v>74879</v>
      </c>
      <c r="I193" s="227">
        <f>H193/G193*100</f>
        <v>139.0588147900533</v>
      </c>
    </row>
    <row r="194" spans="1:9" ht="12.75">
      <c r="A194" s="40"/>
      <c r="B194" s="963" t="s">
        <v>67</v>
      </c>
      <c r="C194" s="964"/>
      <c r="D194" s="964"/>
      <c r="E194" s="965"/>
      <c r="F194" s="121">
        <v>0</v>
      </c>
      <c r="G194" s="379">
        <v>24676</v>
      </c>
      <c r="H194" s="121">
        <v>19400</v>
      </c>
      <c r="I194" s="227">
        <f>H194/G194*100</f>
        <v>78.61890095639488</v>
      </c>
    </row>
    <row r="195" spans="1:9" ht="12.75">
      <c r="A195" s="40"/>
      <c r="B195" s="963" t="s">
        <v>64</v>
      </c>
      <c r="C195" s="964"/>
      <c r="D195" s="964"/>
      <c r="E195" s="965"/>
      <c r="F195" s="121">
        <v>9585</v>
      </c>
      <c r="G195" s="379">
        <v>7810</v>
      </c>
      <c r="H195" s="121">
        <v>0</v>
      </c>
      <c r="I195" s="227">
        <v>0</v>
      </c>
    </row>
    <row r="196" spans="1:9" ht="12.75">
      <c r="A196" s="40"/>
      <c r="B196" s="946" t="s">
        <v>658</v>
      </c>
      <c r="C196" s="964"/>
      <c r="D196" s="964"/>
      <c r="E196" s="965"/>
      <c r="F196" s="121">
        <v>5883</v>
      </c>
      <c r="G196" s="379">
        <v>931</v>
      </c>
      <c r="H196" s="121">
        <v>0</v>
      </c>
      <c r="I196" s="227">
        <v>0</v>
      </c>
    </row>
    <row r="197" spans="1:9" ht="12.75">
      <c r="A197" s="40"/>
      <c r="B197" s="963" t="s">
        <v>665</v>
      </c>
      <c r="C197" s="961"/>
      <c r="D197" s="961"/>
      <c r="E197" s="962"/>
      <c r="F197" s="355">
        <v>144720</v>
      </c>
      <c r="G197" s="376">
        <v>131225</v>
      </c>
      <c r="H197" s="355">
        <v>0</v>
      </c>
      <c r="I197" s="227">
        <f t="shared" si="3"/>
        <v>0</v>
      </c>
    </row>
    <row r="198" spans="1:9" ht="12.75">
      <c r="A198" s="40"/>
      <c r="B198" s="963" t="s">
        <v>36</v>
      </c>
      <c r="C198" s="961"/>
      <c r="D198" s="961"/>
      <c r="E198" s="962"/>
      <c r="F198" s="355">
        <v>153715</v>
      </c>
      <c r="G198" s="376">
        <v>140730</v>
      </c>
      <c r="H198" s="355">
        <v>130001</v>
      </c>
      <c r="I198" s="227">
        <f t="shared" si="3"/>
        <v>92.3761813401549</v>
      </c>
    </row>
    <row r="199" spans="1:9" ht="12.75">
      <c r="A199" s="40"/>
      <c r="B199" s="946" t="s">
        <v>770</v>
      </c>
      <c r="C199" s="964"/>
      <c r="D199" s="964"/>
      <c r="E199" s="965"/>
      <c r="F199" s="355">
        <v>0</v>
      </c>
      <c r="G199" s="376">
        <v>0</v>
      </c>
      <c r="H199" s="355">
        <v>68709</v>
      </c>
      <c r="I199" s="227">
        <v>0</v>
      </c>
    </row>
    <row r="200" spans="1:9" ht="12.75">
      <c r="A200" s="40"/>
      <c r="B200" s="963" t="s">
        <v>378</v>
      </c>
      <c r="C200" s="961"/>
      <c r="D200" s="961"/>
      <c r="E200" s="962"/>
      <c r="F200" s="355">
        <v>205229</v>
      </c>
      <c r="G200" s="376">
        <v>203051</v>
      </c>
      <c r="H200" s="355">
        <v>0</v>
      </c>
      <c r="I200" s="227">
        <f t="shared" si="3"/>
        <v>0</v>
      </c>
    </row>
    <row r="201" spans="1:9" ht="12.75">
      <c r="A201" s="40" t="s">
        <v>77</v>
      </c>
      <c r="B201" s="937" t="s">
        <v>275</v>
      </c>
      <c r="C201" s="937"/>
      <c r="D201" s="937"/>
      <c r="E201" s="937"/>
      <c r="F201" s="123">
        <f>F202+F209+F210+F212+F205+F207+F208</f>
        <v>178708</v>
      </c>
      <c r="G201" s="123">
        <f>G202+G209+G210+G212+G205+G207+G208</f>
        <v>162564</v>
      </c>
      <c r="H201" s="123">
        <f>H202+H209+H210+H212+H205+H207+H208+H211</f>
        <v>90607</v>
      </c>
      <c r="I201" s="228">
        <f t="shared" si="3"/>
        <v>55.73620235722546</v>
      </c>
    </row>
    <row r="202" spans="1:9" ht="12.75">
      <c r="A202" s="40"/>
      <c r="B202" s="946" t="s">
        <v>659</v>
      </c>
      <c r="C202" s="961"/>
      <c r="D202" s="961"/>
      <c r="E202" s="962"/>
      <c r="F202" s="355">
        <v>40599</v>
      </c>
      <c r="G202" s="376">
        <v>24077</v>
      </c>
      <c r="H202" s="355">
        <v>19075</v>
      </c>
      <c r="I202" s="227">
        <f t="shared" si="3"/>
        <v>79.22498650164057</v>
      </c>
    </row>
    <row r="203" spans="1:9" ht="12.75">
      <c r="A203" s="40"/>
      <c r="B203" s="946" t="s">
        <v>660</v>
      </c>
      <c r="C203" s="964"/>
      <c r="D203" s="964"/>
      <c r="E203" s="965"/>
      <c r="F203" s="121">
        <v>37669</v>
      </c>
      <c r="G203" s="379">
        <v>0</v>
      </c>
      <c r="H203" s="121">
        <v>0</v>
      </c>
      <c r="I203" s="227">
        <v>0</v>
      </c>
    </row>
    <row r="204" spans="1:9" ht="12.75">
      <c r="A204" s="40"/>
      <c r="B204" s="963" t="s">
        <v>428</v>
      </c>
      <c r="C204" s="964"/>
      <c r="D204" s="964"/>
      <c r="E204" s="965"/>
      <c r="F204" s="121">
        <v>2930</v>
      </c>
      <c r="G204" s="379">
        <v>0</v>
      </c>
      <c r="H204" s="121">
        <v>0</v>
      </c>
      <c r="I204" s="227">
        <v>0</v>
      </c>
    </row>
    <row r="205" spans="1:9" ht="12.75">
      <c r="A205" s="40"/>
      <c r="B205" s="963" t="s">
        <v>68</v>
      </c>
      <c r="C205" s="964"/>
      <c r="D205" s="964"/>
      <c r="E205" s="965"/>
      <c r="F205" s="121">
        <v>0</v>
      </c>
      <c r="G205" s="379">
        <v>11157</v>
      </c>
      <c r="H205" s="121">
        <v>17955</v>
      </c>
      <c r="I205" s="227">
        <f>H205/G205*100</f>
        <v>160.93035762301696</v>
      </c>
    </row>
    <row r="206" spans="1:9" ht="12.75">
      <c r="A206" s="40"/>
      <c r="B206" s="963" t="s">
        <v>69</v>
      </c>
      <c r="C206" s="964"/>
      <c r="D206" s="964"/>
      <c r="E206" s="965"/>
      <c r="F206" s="121">
        <v>0</v>
      </c>
      <c r="G206" s="379">
        <v>3280</v>
      </c>
      <c r="H206" s="121">
        <v>2600</v>
      </c>
      <c r="I206" s="227">
        <f>H206/G206*100</f>
        <v>79.26829268292683</v>
      </c>
    </row>
    <row r="207" spans="1:9" ht="12.75">
      <c r="A207" s="40"/>
      <c r="B207" s="963" t="s">
        <v>64</v>
      </c>
      <c r="C207" s="964"/>
      <c r="D207" s="964"/>
      <c r="E207" s="965"/>
      <c r="F207" s="121">
        <v>2665</v>
      </c>
      <c r="G207" s="379">
        <v>2193</v>
      </c>
      <c r="H207" s="121">
        <v>0</v>
      </c>
      <c r="I207" s="227">
        <v>0</v>
      </c>
    </row>
    <row r="208" spans="1:9" ht="12.75">
      <c r="A208" s="40"/>
      <c r="B208" s="946" t="s">
        <v>658</v>
      </c>
      <c r="C208" s="964"/>
      <c r="D208" s="964"/>
      <c r="E208" s="965"/>
      <c r="F208" s="121">
        <v>1549</v>
      </c>
      <c r="G208" s="379">
        <v>251</v>
      </c>
      <c r="H208" s="121">
        <v>0</v>
      </c>
      <c r="I208" s="227">
        <v>0</v>
      </c>
    </row>
    <row r="209" spans="1:9" ht="12.75">
      <c r="A209" s="40"/>
      <c r="B209" s="963" t="s">
        <v>665</v>
      </c>
      <c r="C209" s="961"/>
      <c r="D209" s="961"/>
      <c r="E209" s="962"/>
      <c r="F209" s="355">
        <v>38395</v>
      </c>
      <c r="G209" s="376">
        <v>35006</v>
      </c>
      <c r="H209" s="355">
        <v>0</v>
      </c>
      <c r="I209" s="227">
        <f t="shared" si="3"/>
        <v>0</v>
      </c>
    </row>
    <row r="210" spans="1:9" ht="12.75">
      <c r="A210" s="40"/>
      <c r="B210" s="963" t="s">
        <v>36</v>
      </c>
      <c r="C210" s="961"/>
      <c r="D210" s="961"/>
      <c r="E210" s="962"/>
      <c r="F210" s="355">
        <v>40676</v>
      </c>
      <c r="G210" s="376">
        <v>37280</v>
      </c>
      <c r="H210" s="355">
        <v>35105</v>
      </c>
      <c r="I210" s="227">
        <f t="shared" si="3"/>
        <v>94.16577253218884</v>
      </c>
    </row>
    <row r="211" spans="1:9" ht="12.75">
      <c r="A211" s="40"/>
      <c r="B211" s="946" t="s">
        <v>770</v>
      </c>
      <c r="C211" s="964"/>
      <c r="D211" s="964"/>
      <c r="E211" s="965"/>
      <c r="F211" s="355">
        <v>0</v>
      </c>
      <c r="G211" s="376">
        <v>0</v>
      </c>
      <c r="H211" s="355">
        <v>18472</v>
      </c>
      <c r="I211" s="227">
        <v>0</v>
      </c>
    </row>
    <row r="212" spans="1:9" ht="12.75">
      <c r="A212" s="40"/>
      <c r="B212" s="963" t="s">
        <v>378</v>
      </c>
      <c r="C212" s="961"/>
      <c r="D212" s="961"/>
      <c r="E212" s="962"/>
      <c r="F212" s="355">
        <v>54824</v>
      </c>
      <c r="G212" s="376">
        <v>52600</v>
      </c>
      <c r="H212" s="355">
        <v>0</v>
      </c>
      <c r="I212" s="227">
        <f t="shared" si="3"/>
        <v>0</v>
      </c>
    </row>
    <row r="213" spans="1:9" ht="12.75">
      <c r="A213" s="24" t="s">
        <v>85</v>
      </c>
      <c r="B213" s="937" t="s">
        <v>124</v>
      </c>
      <c r="C213" s="937"/>
      <c r="D213" s="937"/>
      <c r="E213" s="937"/>
      <c r="F213" s="123">
        <f>SUM(F214:F221)</f>
        <v>523957</v>
      </c>
      <c r="G213" s="378">
        <f>SUM(G214:G221)</f>
        <v>493427</v>
      </c>
      <c r="H213" s="123">
        <f>SUM(H214:H221)</f>
        <v>312398</v>
      </c>
      <c r="I213" s="228">
        <f t="shared" si="3"/>
        <v>63.311898213920195</v>
      </c>
    </row>
    <row r="214" spans="1:9" ht="12.75">
      <c r="A214" s="24"/>
      <c r="B214" s="946" t="s">
        <v>657</v>
      </c>
      <c r="C214" s="961"/>
      <c r="D214" s="961"/>
      <c r="E214" s="962"/>
      <c r="F214" s="355">
        <v>198746</v>
      </c>
      <c r="G214" s="376">
        <v>24205</v>
      </c>
      <c r="H214" s="355">
        <v>21093</v>
      </c>
      <c r="I214" s="227">
        <f t="shared" si="3"/>
        <v>87.14315224127246</v>
      </c>
    </row>
    <row r="215" spans="1:9" ht="12.75">
      <c r="A215" s="24"/>
      <c r="B215" s="963" t="s">
        <v>63</v>
      </c>
      <c r="C215" s="964"/>
      <c r="D215" s="964"/>
      <c r="E215" s="965"/>
      <c r="F215" s="355">
        <v>0</v>
      </c>
      <c r="G215" s="376">
        <v>172536</v>
      </c>
      <c r="H215" s="355">
        <v>156907</v>
      </c>
      <c r="I215" s="227">
        <v>0</v>
      </c>
    </row>
    <row r="216" spans="1:9" ht="12.75">
      <c r="A216" s="24"/>
      <c r="B216" s="963" t="s">
        <v>64</v>
      </c>
      <c r="C216" s="964"/>
      <c r="D216" s="964"/>
      <c r="E216" s="965"/>
      <c r="F216" s="355">
        <v>5908</v>
      </c>
      <c r="G216" s="376">
        <v>6976</v>
      </c>
      <c r="H216" s="355">
        <v>0</v>
      </c>
      <c r="I216" s="227">
        <v>0</v>
      </c>
    </row>
    <row r="217" spans="1:9" ht="12.75">
      <c r="A217" s="24"/>
      <c r="B217" s="946" t="s">
        <v>658</v>
      </c>
      <c r="C217" s="964"/>
      <c r="D217" s="964"/>
      <c r="E217" s="965"/>
      <c r="F217" s="355">
        <v>6939</v>
      </c>
      <c r="G217" s="376">
        <v>740</v>
      </c>
      <c r="H217" s="355">
        <v>0</v>
      </c>
      <c r="I217" s="227">
        <v>0</v>
      </c>
    </row>
    <row r="218" spans="1:9" ht="12.75">
      <c r="A218" s="24"/>
      <c r="B218" s="963" t="s">
        <v>665</v>
      </c>
      <c r="C218" s="961"/>
      <c r="D218" s="961"/>
      <c r="E218" s="962"/>
      <c r="F218" s="355">
        <v>80649</v>
      </c>
      <c r="G218" s="376">
        <v>77153</v>
      </c>
      <c r="H218" s="355">
        <v>0</v>
      </c>
      <c r="I218" s="227">
        <f t="shared" si="3"/>
        <v>0</v>
      </c>
    </row>
    <row r="219" spans="1:9" ht="12.75">
      <c r="A219" s="24"/>
      <c r="B219" s="963" t="s">
        <v>36</v>
      </c>
      <c r="C219" s="961"/>
      <c r="D219" s="961"/>
      <c r="E219" s="962"/>
      <c r="F219" s="355">
        <v>131001</v>
      </c>
      <c r="G219" s="376">
        <v>115779</v>
      </c>
      <c r="H219" s="355">
        <v>120742</v>
      </c>
      <c r="I219" s="227">
        <f t="shared" si="3"/>
        <v>104.28661501654013</v>
      </c>
    </row>
    <row r="220" spans="1:9" ht="12.75">
      <c r="A220" s="24"/>
      <c r="B220" s="946" t="s">
        <v>770</v>
      </c>
      <c r="C220" s="964"/>
      <c r="D220" s="964"/>
      <c r="E220" s="965"/>
      <c r="F220" s="355">
        <v>0</v>
      </c>
      <c r="G220" s="376">
        <v>0</v>
      </c>
      <c r="H220" s="355">
        <v>13656</v>
      </c>
      <c r="I220" s="227">
        <v>0</v>
      </c>
    </row>
    <row r="221" spans="1:9" ht="12.75">
      <c r="A221" s="24"/>
      <c r="B221" s="963" t="s">
        <v>378</v>
      </c>
      <c r="C221" s="961"/>
      <c r="D221" s="961"/>
      <c r="E221" s="962"/>
      <c r="F221" s="355">
        <v>100714</v>
      </c>
      <c r="G221" s="376">
        <v>96038</v>
      </c>
      <c r="H221" s="355">
        <v>0</v>
      </c>
      <c r="I221" s="227">
        <f t="shared" si="3"/>
        <v>0</v>
      </c>
    </row>
    <row r="222" spans="1:9" ht="12.75">
      <c r="A222" s="24" t="s">
        <v>92</v>
      </c>
      <c r="B222" s="963" t="s">
        <v>125</v>
      </c>
      <c r="C222" s="961"/>
      <c r="D222" s="961"/>
      <c r="E222" s="962"/>
      <c r="F222" s="118">
        <f>SUM(F223:F227)</f>
        <v>9802</v>
      </c>
      <c r="G222" s="118">
        <f>SUM(G223:G227)</f>
        <v>11828</v>
      </c>
      <c r="H222" s="118">
        <f>SUM(H223:H227)</f>
        <v>500</v>
      </c>
      <c r="I222" s="228">
        <f t="shared" si="3"/>
        <v>4.227257355427798</v>
      </c>
    </row>
    <row r="223" spans="1:9" ht="12.75">
      <c r="A223" s="24"/>
      <c r="B223" s="946" t="s">
        <v>662</v>
      </c>
      <c r="C223" s="964"/>
      <c r="D223" s="964"/>
      <c r="E223" s="965"/>
      <c r="F223" s="355">
        <v>0</v>
      </c>
      <c r="G223" s="376">
        <v>1785</v>
      </c>
      <c r="H223" s="355">
        <v>0</v>
      </c>
      <c r="I223" s="228">
        <v>0</v>
      </c>
    </row>
    <row r="224" spans="1:9" ht="12.75">
      <c r="A224" s="24"/>
      <c r="B224" s="963" t="s">
        <v>665</v>
      </c>
      <c r="C224" s="961"/>
      <c r="D224" s="961"/>
      <c r="E224" s="962"/>
      <c r="F224" s="355">
        <v>4615</v>
      </c>
      <c r="G224" s="376">
        <v>3249</v>
      </c>
      <c r="H224" s="355">
        <v>0</v>
      </c>
      <c r="I224" s="227">
        <f t="shared" si="3"/>
        <v>0</v>
      </c>
    </row>
    <row r="225" spans="1:9" ht="12.75">
      <c r="A225" s="24"/>
      <c r="B225" s="963" t="s">
        <v>36</v>
      </c>
      <c r="C225" s="961"/>
      <c r="D225" s="961"/>
      <c r="E225" s="962"/>
      <c r="F225" s="355">
        <v>677</v>
      </c>
      <c r="G225" s="376">
        <v>405</v>
      </c>
      <c r="H225" s="355">
        <v>500</v>
      </c>
      <c r="I225" s="227">
        <f t="shared" si="3"/>
        <v>123.45679012345678</v>
      </c>
    </row>
    <row r="226" spans="1:9" ht="12.75">
      <c r="A226" s="24"/>
      <c r="B226" s="946" t="s">
        <v>63</v>
      </c>
      <c r="C226" s="964"/>
      <c r="D226" s="964"/>
      <c r="E226" s="965"/>
      <c r="F226" s="355">
        <v>0</v>
      </c>
      <c r="G226" s="376">
        <v>2367</v>
      </c>
      <c r="H226" s="355">
        <v>0</v>
      </c>
      <c r="I226" s="227">
        <f t="shared" si="3"/>
        <v>0</v>
      </c>
    </row>
    <row r="227" spans="1:9" ht="12.75">
      <c r="A227" s="24"/>
      <c r="B227" s="963" t="s">
        <v>378</v>
      </c>
      <c r="C227" s="961"/>
      <c r="D227" s="961"/>
      <c r="E227" s="962"/>
      <c r="F227" s="355">
        <v>4510</v>
      </c>
      <c r="G227" s="376">
        <v>4022</v>
      </c>
      <c r="H227" s="355">
        <v>0</v>
      </c>
      <c r="I227" s="227">
        <f t="shared" si="3"/>
        <v>0</v>
      </c>
    </row>
    <row r="228" spans="1:9" ht="12.75">
      <c r="A228" s="24" t="s">
        <v>94</v>
      </c>
      <c r="B228" s="961" t="s">
        <v>397</v>
      </c>
      <c r="C228" s="914"/>
      <c r="D228" s="914"/>
      <c r="E228" s="914"/>
      <c r="F228" s="123">
        <f>F229+F230+F235</f>
        <v>130223</v>
      </c>
      <c r="G228" s="123">
        <f>G229+G230+G235</f>
        <v>135753</v>
      </c>
      <c r="H228" s="123">
        <f>H229+H230+H235</f>
        <v>117261</v>
      </c>
      <c r="I228" s="228">
        <f t="shared" si="3"/>
        <v>86.37820158670526</v>
      </c>
    </row>
    <row r="229" spans="1:9" ht="12.75">
      <c r="A229" s="24"/>
      <c r="B229" s="963" t="s">
        <v>126</v>
      </c>
      <c r="C229" s="961"/>
      <c r="D229" s="961"/>
      <c r="E229" s="962"/>
      <c r="F229" s="118">
        <v>9036</v>
      </c>
      <c r="G229" s="383">
        <v>10000</v>
      </c>
      <c r="H229" s="118">
        <v>10000</v>
      </c>
      <c r="I229" s="202">
        <f t="shared" si="3"/>
        <v>100</v>
      </c>
    </row>
    <row r="230" spans="1:9" ht="12.75">
      <c r="A230" s="24"/>
      <c r="B230" s="963" t="s">
        <v>551</v>
      </c>
      <c r="C230" s="961"/>
      <c r="D230" s="961"/>
      <c r="E230" s="962"/>
      <c r="F230" s="118">
        <v>119430</v>
      </c>
      <c r="G230" s="383">
        <f>G231+G232+G233+G234</f>
        <v>123498</v>
      </c>
      <c r="H230" s="383">
        <f>H231+H232+H233+H234</f>
        <v>107261</v>
      </c>
      <c r="I230" s="202">
        <f t="shared" si="3"/>
        <v>86.85241866265041</v>
      </c>
    </row>
    <row r="231" spans="1:9" ht="12.75">
      <c r="A231" s="24"/>
      <c r="B231" s="963" t="s">
        <v>639</v>
      </c>
      <c r="C231" s="961"/>
      <c r="D231" s="961"/>
      <c r="E231" s="962"/>
      <c r="F231" s="121">
        <v>101716</v>
      </c>
      <c r="G231" s="379">
        <v>116868</v>
      </c>
      <c r="H231" s="121">
        <v>87473</v>
      </c>
      <c r="I231" s="227">
        <f>H231/G231*100</f>
        <v>74.8476914125338</v>
      </c>
    </row>
    <row r="232" spans="1:9" ht="12.75">
      <c r="A232" s="24"/>
      <c r="B232" s="963" t="s">
        <v>552</v>
      </c>
      <c r="C232" s="964"/>
      <c r="D232" s="964"/>
      <c r="E232" s="965"/>
      <c r="F232" s="121">
        <v>0</v>
      </c>
      <c r="G232" s="379">
        <v>3177</v>
      </c>
      <c r="H232" s="121">
        <v>0</v>
      </c>
      <c r="I232" s="227">
        <f t="shared" si="3"/>
        <v>0</v>
      </c>
    </row>
    <row r="233" spans="1:9" ht="12.75">
      <c r="A233" s="24"/>
      <c r="B233" s="963" t="s">
        <v>553</v>
      </c>
      <c r="C233" s="961"/>
      <c r="D233" s="961"/>
      <c r="E233" s="962"/>
      <c r="F233" s="121">
        <v>17714</v>
      </c>
      <c r="G233" s="379">
        <v>0</v>
      </c>
      <c r="H233" s="121">
        <v>8800</v>
      </c>
      <c r="I233" s="227">
        <v>0</v>
      </c>
    </row>
    <row r="234" spans="1:9" ht="12.75">
      <c r="A234" s="24"/>
      <c r="B234" s="963" t="s">
        <v>554</v>
      </c>
      <c r="C234" s="964"/>
      <c r="D234" s="964"/>
      <c r="E234" s="965"/>
      <c r="F234" s="121">
        <v>0</v>
      </c>
      <c r="G234" s="379">
        <v>3453</v>
      </c>
      <c r="H234" s="121">
        <v>10988</v>
      </c>
      <c r="I234" s="227">
        <f t="shared" si="3"/>
        <v>318.216044019693</v>
      </c>
    </row>
    <row r="235" spans="1:9" ht="12.75">
      <c r="A235" s="24"/>
      <c r="B235" s="963" t="s">
        <v>429</v>
      </c>
      <c r="C235" s="961"/>
      <c r="D235" s="961"/>
      <c r="E235" s="962"/>
      <c r="F235" s="744">
        <f>F236+F237+F238</f>
        <v>1757</v>
      </c>
      <c r="G235" s="744">
        <f>G236+G237+G238</f>
        <v>2255</v>
      </c>
      <c r="H235" s="744">
        <f>H236+H237+H238</f>
        <v>0</v>
      </c>
      <c r="I235" s="202">
        <f t="shared" si="3"/>
        <v>0</v>
      </c>
    </row>
    <row r="236" spans="1:9" ht="12.75">
      <c r="A236" s="24"/>
      <c r="B236" s="963" t="s">
        <v>382</v>
      </c>
      <c r="C236" s="961"/>
      <c r="D236" s="961"/>
      <c r="E236" s="962"/>
      <c r="F236" s="121">
        <v>484</v>
      </c>
      <c r="G236" s="379">
        <v>0</v>
      </c>
      <c r="H236" s="121">
        <v>0</v>
      </c>
      <c r="I236" s="227">
        <v>0</v>
      </c>
    </row>
    <row r="237" spans="1:9" ht="12.75">
      <c r="A237" s="24"/>
      <c r="B237" s="963" t="s">
        <v>431</v>
      </c>
      <c r="C237" s="964"/>
      <c r="D237" s="964"/>
      <c r="E237" s="965"/>
      <c r="F237" s="121">
        <v>568</v>
      </c>
      <c r="G237" s="379">
        <v>842</v>
      </c>
      <c r="H237" s="121">
        <v>0</v>
      </c>
      <c r="I237" s="227">
        <f t="shared" si="3"/>
        <v>0</v>
      </c>
    </row>
    <row r="238" spans="1:9" ht="12.75">
      <c r="A238" s="24"/>
      <c r="B238" s="963" t="s">
        <v>155</v>
      </c>
      <c r="C238" s="964"/>
      <c r="D238" s="964"/>
      <c r="E238" s="965"/>
      <c r="F238" s="355">
        <v>705</v>
      </c>
      <c r="G238" s="376">
        <v>1413</v>
      </c>
      <c r="H238" s="355">
        <v>0</v>
      </c>
      <c r="I238" s="227">
        <v>0</v>
      </c>
    </row>
    <row r="239" spans="1:9" ht="12.75">
      <c r="A239" s="24"/>
      <c r="B239" s="963" t="s">
        <v>276</v>
      </c>
      <c r="C239" s="961"/>
      <c r="D239" s="961"/>
      <c r="E239" s="962"/>
      <c r="F239" s="118">
        <f>SUM(F240:F241)</f>
        <v>2155</v>
      </c>
      <c r="G239" s="118">
        <f>SUM(G240:G241)</f>
        <v>2466</v>
      </c>
      <c r="H239" s="118">
        <f>SUM(H240:H241)</f>
        <v>0</v>
      </c>
      <c r="I239" s="228">
        <f>H239/G239*100</f>
        <v>0</v>
      </c>
    </row>
    <row r="240" spans="1:9" ht="12.75">
      <c r="A240" s="24"/>
      <c r="B240" s="963" t="s">
        <v>486</v>
      </c>
      <c r="C240" s="964"/>
      <c r="D240" s="964"/>
      <c r="E240" s="965"/>
      <c r="F240" s="121">
        <v>65</v>
      </c>
      <c r="G240" s="379">
        <v>64</v>
      </c>
      <c r="H240" s="121">
        <v>0</v>
      </c>
      <c r="I240" s="227">
        <f>H240/G240*100</f>
        <v>0</v>
      </c>
    </row>
    <row r="241" spans="1:9" ht="12.75">
      <c r="A241" s="24"/>
      <c r="B241" s="963" t="s">
        <v>487</v>
      </c>
      <c r="C241" s="964"/>
      <c r="D241" s="964"/>
      <c r="E241" s="965"/>
      <c r="F241" s="121">
        <v>2090</v>
      </c>
      <c r="G241" s="379">
        <v>2402</v>
      </c>
      <c r="H241" s="121">
        <v>0</v>
      </c>
      <c r="I241" s="227">
        <f>H241/G241*100</f>
        <v>0</v>
      </c>
    </row>
    <row r="242" spans="1:9" ht="12.75">
      <c r="A242" s="24"/>
      <c r="B242" s="963" t="s">
        <v>277</v>
      </c>
      <c r="C242" s="964"/>
      <c r="D242" s="964"/>
      <c r="E242" s="965"/>
      <c r="F242" s="118">
        <f>F243+F244</f>
        <v>7890</v>
      </c>
      <c r="G242" s="118">
        <f>G243+G244</f>
        <v>3141</v>
      </c>
      <c r="H242" s="118">
        <f>H243+H244</f>
        <v>5250</v>
      </c>
      <c r="I242" s="227">
        <f>H242/G242*100</f>
        <v>167.1442215854823</v>
      </c>
    </row>
    <row r="243" spans="1:9" ht="12.75">
      <c r="A243" s="24"/>
      <c r="B243" s="963" t="s">
        <v>463</v>
      </c>
      <c r="C243" s="956"/>
      <c r="D243" s="956"/>
      <c r="E243" s="965"/>
      <c r="F243" s="121">
        <v>7794</v>
      </c>
      <c r="G243" s="379">
        <v>3141</v>
      </c>
      <c r="H243" s="121">
        <v>5250</v>
      </c>
      <c r="I243" s="227">
        <f>H243/G243*100</f>
        <v>167.1442215854823</v>
      </c>
    </row>
    <row r="244" spans="1:9" ht="12.75">
      <c r="A244" s="24"/>
      <c r="B244" s="963" t="s">
        <v>488</v>
      </c>
      <c r="C244" s="964"/>
      <c r="D244" s="964"/>
      <c r="E244" s="965"/>
      <c r="F244" s="121">
        <v>96</v>
      </c>
      <c r="G244" s="379">
        <v>0</v>
      </c>
      <c r="H244" s="121">
        <v>0</v>
      </c>
      <c r="I244" s="227">
        <v>0</v>
      </c>
    </row>
    <row r="245" spans="1:9" ht="13.5" thickBot="1">
      <c r="A245" s="876"/>
      <c r="B245" s="975" t="s">
        <v>510</v>
      </c>
      <c r="C245" s="976"/>
      <c r="D245" s="976"/>
      <c r="E245" s="976"/>
      <c r="F245" s="132">
        <f>F189+F201+F213+F222+F228+F239+F242</f>
        <v>1515174</v>
      </c>
      <c r="G245" s="877">
        <f>G189+G201+G213+G222+G228+G239+G242</f>
        <v>1434410</v>
      </c>
      <c r="H245" s="132">
        <f>H189+H201+H213+H222+H228+H239+H242</f>
        <v>868738</v>
      </c>
      <c r="I245" s="786">
        <f>H245/G245*100</f>
        <v>60.56413438277759</v>
      </c>
    </row>
    <row r="246" spans="1:9" ht="13.5" thickTop="1">
      <c r="A246" s="275"/>
      <c r="B246" s="276"/>
      <c r="C246" s="276"/>
      <c r="D246" s="276"/>
      <c r="E246" s="276"/>
      <c r="F246" s="277"/>
      <c r="G246" s="395"/>
      <c r="H246" s="277"/>
      <c r="I246" s="277"/>
    </row>
    <row r="247" spans="1:9" ht="12.75">
      <c r="A247" s="278"/>
      <c r="B247" s="279"/>
      <c r="C247" s="279"/>
      <c r="D247" s="279"/>
      <c r="E247" s="279"/>
      <c r="F247" s="280"/>
      <c r="G247" s="396"/>
      <c r="H247" s="280"/>
      <c r="I247" s="280"/>
    </row>
    <row r="248" spans="1:9" ht="15">
      <c r="A248" s="278"/>
      <c r="B248" s="279"/>
      <c r="C248" s="279"/>
      <c r="D248" s="279"/>
      <c r="E248" s="279"/>
      <c r="F248" s="280"/>
      <c r="G248" s="892" t="s">
        <v>422</v>
      </c>
      <c r="H248" s="892"/>
      <c r="I248" s="892"/>
    </row>
    <row r="249" spans="1:9" ht="12.75">
      <c r="A249" s="278"/>
      <c r="B249" s="279"/>
      <c r="C249" s="279"/>
      <c r="D249" s="279"/>
      <c r="E249" s="279"/>
      <c r="F249" s="280"/>
      <c r="G249" s="396"/>
      <c r="H249" s="280"/>
      <c r="I249" s="280"/>
    </row>
    <row r="250" spans="1:9" ht="13.5" thickBot="1">
      <c r="A250" s="281"/>
      <c r="B250" s="282"/>
      <c r="C250" s="282"/>
      <c r="D250" s="282"/>
      <c r="E250" s="282"/>
      <c r="F250" s="283"/>
      <c r="G250" s="397"/>
      <c r="H250" s="283"/>
      <c r="I250" s="285" t="s">
        <v>70</v>
      </c>
    </row>
    <row r="251" spans="1:9" ht="13.5" thickTop="1">
      <c r="A251" s="40"/>
      <c r="B251" s="371"/>
      <c r="C251" s="279"/>
      <c r="D251" s="279"/>
      <c r="E251" s="372"/>
      <c r="F251" s="128"/>
      <c r="G251" s="386"/>
      <c r="H251" s="128"/>
      <c r="I251" s="373"/>
    </row>
    <row r="252" spans="1:9" ht="12.75">
      <c r="A252" s="797" t="s">
        <v>96</v>
      </c>
      <c r="B252" s="946" t="s">
        <v>127</v>
      </c>
      <c r="C252" s="921"/>
      <c r="D252" s="921"/>
      <c r="E252" s="922"/>
      <c r="F252" s="118">
        <v>254662</v>
      </c>
      <c r="G252" s="383">
        <v>22678</v>
      </c>
      <c r="H252" s="118">
        <v>26736</v>
      </c>
      <c r="I252" s="228">
        <f>H252/G252*100</f>
        <v>117.89399417938088</v>
      </c>
    </row>
    <row r="253" spans="1:9" ht="12.75">
      <c r="A253" s="797" t="s">
        <v>99</v>
      </c>
      <c r="B253" s="963" t="s">
        <v>128</v>
      </c>
      <c r="C253" s="961"/>
      <c r="D253" s="961"/>
      <c r="E253" s="962"/>
      <c r="F253" s="118">
        <v>223041</v>
      </c>
      <c r="G253" s="383">
        <v>8001</v>
      </c>
      <c r="H253" s="118">
        <v>17181</v>
      </c>
      <c r="I253" s="228">
        <f>H253/G253*100</f>
        <v>214.73565804274463</v>
      </c>
    </row>
    <row r="254" spans="1:9" ht="12.75">
      <c r="A254" s="797" t="s">
        <v>104</v>
      </c>
      <c r="B254" s="963" t="s">
        <v>129</v>
      </c>
      <c r="C254" s="961"/>
      <c r="D254" s="961"/>
      <c r="E254" s="962"/>
      <c r="F254" s="123">
        <f>SUM(F255:F257)</f>
        <v>0</v>
      </c>
      <c r="G254" s="378">
        <f>SUM(G255:G257)</f>
        <v>397</v>
      </c>
      <c r="H254" s="123">
        <f>SUM(H255:H257)</f>
        <v>0</v>
      </c>
      <c r="I254" s="228">
        <f>H254/G254*100</f>
        <v>0</v>
      </c>
    </row>
    <row r="255" spans="1:9" ht="12.75">
      <c r="A255" s="40"/>
      <c r="B255" s="370" t="s">
        <v>130</v>
      </c>
      <c r="C255" s="25"/>
      <c r="D255" s="25"/>
      <c r="E255" s="369"/>
      <c r="F255" s="121">
        <v>0</v>
      </c>
      <c r="G255" s="379">
        <v>0</v>
      </c>
      <c r="H255" s="121">
        <v>0</v>
      </c>
      <c r="I255" s="227">
        <v>0</v>
      </c>
    </row>
    <row r="256" spans="1:9" ht="12.75">
      <c r="A256" s="40"/>
      <c r="B256" s="370" t="s">
        <v>409</v>
      </c>
      <c r="C256" s="25"/>
      <c r="D256" s="25"/>
      <c r="E256" s="369"/>
      <c r="F256" s="121">
        <v>0</v>
      </c>
      <c r="G256" s="379">
        <v>397</v>
      </c>
      <c r="H256" s="121">
        <v>0</v>
      </c>
      <c r="I256" s="227">
        <f>H256/G256*100</f>
        <v>0</v>
      </c>
    </row>
    <row r="257" spans="1:9" ht="12.75">
      <c r="A257" s="40"/>
      <c r="B257" s="963" t="s">
        <v>464</v>
      </c>
      <c r="C257" s="961"/>
      <c r="D257" s="961"/>
      <c r="E257" s="962"/>
      <c r="F257" s="121">
        <v>0</v>
      </c>
      <c r="G257" s="379">
        <v>0</v>
      </c>
      <c r="H257" s="121">
        <v>0</v>
      </c>
      <c r="I257" s="227">
        <v>0</v>
      </c>
    </row>
    <row r="258" spans="1:9" ht="12.75">
      <c r="A258" s="797" t="s">
        <v>108</v>
      </c>
      <c r="B258" s="981" t="s">
        <v>661</v>
      </c>
      <c r="C258" s="928"/>
      <c r="D258" s="928"/>
      <c r="E258" s="929"/>
      <c r="F258" s="118">
        <v>195</v>
      </c>
      <c r="G258" s="383">
        <v>0</v>
      </c>
      <c r="H258" s="118">
        <v>0</v>
      </c>
      <c r="I258" s="229">
        <v>0</v>
      </c>
    </row>
    <row r="259" spans="1:9" ht="12.75">
      <c r="A259" s="41"/>
      <c r="B259" s="972" t="s">
        <v>765</v>
      </c>
      <c r="C259" s="982"/>
      <c r="D259" s="982"/>
      <c r="E259" s="983"/>
      <c r="F259" s="125">
        <f>F252+F253+F254+F258</f>
        <v>477898</v>
      </c>
      <c r="G259" s="398">
        <f>G252+G253+G254</f>
        <v>31076</v>
      </c>
      <c r="H259" s="125">
        <f>H252+H253+H254</f>
        <v>43917</v>
      </c>
      <c r="I259" s="230">
        <f>H259/G259*100</f>
        <v>141.32127686961</v>
      </c>
    </row>
    <row r="260" spans="1:9" ht="12.75">
      <c r="A260" s="40"/>
      <c r="B260" s="950" t="s">
        <v>280</v>
      </c>
      <c r="C260" s="951"/>
      <c r="D260" s="951"/>
      <c r="E260" s="952"/>
      <c r="F260" s="121">
        <v>0</v>
      </c>
      <c r="G260" s="379">
        <v>0</v>
      </c>
      <c r="H260" s="121">
        <v>0</v>
      </c>
      <c r="I260" s="227">
        <v>0</v>
      </c>
    </row>
    <row r="261" spans="1:9" ht="12.75">
      <c r="A261" s="40"/>
      <c r="B261" s="950" t="s">
        <v>279</v>
      </c>
      <c r="C261" s="951"/>
      <c r="D261" s="951"/>
      <c r="E261" s="952"/>
      <c r="F261" s="121">
        <v>850</v>
      </c>
      <c r="G261" s="379">
        <v>0</v>
      </c>
      <c r="H261" s="121">
        <v>1000</v>
      </c>
      <c r="I261" s="227">
        <v>0</v>
      </c>
    </row>
    <row r="262" spans="1:9" ht="12.75">
      <c r="A262" s="40"/>
      <c r="B262" s="946" t="s">
        <v>759</v>
      </c>
      <c r="C262" s="964"/>
      <c r="D262" s="964"/>
      <c r="E262" s="965"/>
      <c r="F262" s="121">
        <v>0</v>
      </c>
      <c r="G262" s="379">
        <v>3000</v>
      </c>
      <c r="H262" s="121">
        <v>0</v>
      </c>
      <c r="I262" s="227">
        <v>0</v>
      </c>
    </row>
    <row r="263" spans="1:9" ht="12.75">
      <c r="A263" s="798" t="s">
        <v>112</v>
      </c>
      <c r="B263" s="972" t="s">
        <v>766</v>
      </c>
      <c r="C263" s="984"/>
      <c r="D263" s="984"/>
      <c r="E263" s="985"/>
      <c r="F263" s="125">
        <f>SUM(F260:F262)</f>
        <v>850</v>
      </c>
      <c r="G263" s="398">
        <f>SUM(G260:G262)</f>
        <v>3000</v>
      </c>
      <c r="H263" s="125">
        <f>SUM(H260:H262)</f>
        <v>1000</v>
      </c>
      <c r="I263" s="446">
        <f>H263/G263*100</f>
        <v>33.33333333333333</v>
      </c>
    </row>
    <row r="264" spans="1:9" ht="12.75">
      <c r="A264" s="797" t="s">
        <v>114</v>
      </c>
      <c r="B264" s="900" t="s">
        <v>131</v>
      </c>
      <c r="C264" s="901"/>
      <c r="D264" s="901"/>
      <c r="E264" s="902"/>
      <c r="F264" s="118">
        <v>0</v>
      </c>
      <c r="G264" s="383">
        <v>0</v>
      </c>
      <c r="H264" s="118">
        <v>0</v>
      </c>
      <c r="I264" s="813">
        <v>0</v>
      </c>
    </row>
    <row r="265" spans="1:9" ht="12.75">
      <c r="A265" s="797" t="s">
        <v>117</v>
      </c>
      <c r="B265" s="900" t="s">
        <v>310</v>
      </c>
      <c r="C265" s="903"/>
      <c r="D265" s="903"/>
      <c r="E265" s="904"/>
      <c r="F265" s="118">
        <v>0</v>
      </c>
      <c r="G265" s="383">
        <v>0</v>
      </c>
      <c r="H265" s="118">
        <v>28784</v>
      </c>
      <c r="I265" s="202">
        <v>0</v>
      </c>
    </row>
    <row r="266" spans="1:9" ht="13.5" thickBot="1">
      <c r="A266" s="797" t="s">
        <v>119</v>
      </c>
      <c r="B266" s="900" t="s">
        <v>132</v>
      </c>
      <c r="C266" s="903"/>
      <c r="D266" s="903"/>
      <c r="E266" s="904"/>
      <c r="F266" s="118">
        <v>0</v>
      </c>
      <c r="G266" s="383">
        <v>0</v>
      </c>
      <c r="H266" s="118">
        <v>0</v>
      </c>
      <c r="I266" s="228">
        <v>0</v>
      </c>
    </row>
    <row r="267" spans="1:9" ht="13.5" thickBot="1">
      <c r="A267" s="442"/>
      <c r="B267" s="898" t="s">
        <v>398</v>
      </c>
      <c r="C267" s="899"/>
      <c r="D267" s="899"/>
      <c r="E267" s="895"/>
      <c r="F267" s="440">
        <f>F245+F259+F263+F264+F265+F266</f>
        <v>1993922</v>
      </c>
      <c r="G267" s="440">
        <f>G245+G259+G263+G264+G265+G266</f>
        <v>1468486</v>
      </c>
      <c r="H267" s="440">
        <f>H245+H259+H263+H264+H265+H266</f>
        <v>942439</v>
      </c>
      <c r="I267" s="783">
        <f>I245+I259+I263+I264+I265+I266</f>
        <v>235.2187445857209</v>
      </c>
    </row>
    <row r="268" spans="1:9" ht="13.5" thickBot="1">
      <c r="A268" s="40"/>
      <c r="B268" s="787"/>
      <c r="C268" s="741"/>
      <c r="D268" s="741"/>
      <c r="E268" s="740"/>
      <c r="F268" s="776"/>
      <c r="G268" s="788"/>
      <c r="H268" s="776"/>
      <c r="I268" s="373"/>
    </row>
    <row r="269" spans="1:9" ht="13.5" thickBot="1">
      <c r="A269" s="442"/>
      <c r="B269" s="966" t="s">
        <v>767</v>
      </c>
      <c r="C269" s="905"/>
      <c r="D269" s="905"/>
      <c r="E269" s="906"/>
      <c r="F269" s="767">
        <f>F270+F274</f>
        <v>181465</v>
      </c>
      <c r="G269" s="767">
        <f>G270+G274</f>
        <v>75515</v>
      </c>
      <c r="H269" s="767">
        <f>H270+H274</f>
        <v>0</v>
      </c>
      <c r="I269" s="799">
        <f>I270+I274</f>
        <v>0</v>
      </c>
    </row>
    <row r="270" spans="1:9" ht="12.75">
      <c r="A270" s="797" t="s">
        <v>348</v>
      </c>
      <c r="B270" s="963" t="s">
        <v>391</v>
      </c>
      <c r="C270" s="956"/>
      <c r="D270" s="956"/>
      <c r="E270" s="965"/>
      <c r="F270" s="118">
        <f>SUM(F271:F273)</f>
        <v>165336</v>
      </c>
      <c r="G270" s="118">
        <f>SUM(G271:G273)</f>
        <v>20000</v>
      </c>
      <c r="H270" s="118">
        <f>SUM(H271:H273)</f>
        <v>0</v>
      </c>
      <c r="I270" s="228">
        <f>H270/G270*100</f>
        <v>0</v>
      </c>
    </row>
    <row r="271" spans="1:9" ht="12.75">
      <c r="A271" s="40"/>
      <c r="B271" s="963" t="s">
        <v>489</v>
      </c>
      <c r="C271" s="964"/>
      <c r="D271" s="964"/>
      <c r="E271" s="965"/>
      <c r="F271" s="121">
        <v>22900</v>
      </c>
      <c r="G271" s="379">
        <v>0</v>
      </c>
      <c r="H271" s="121">
        <v>0</v>
      </c>
      <c r="I271" s="198">
        <v>0</v>
      </c>
    </row>
    <row r="272" spans="1:9" ht="12.75">
      <c r="A272" s="40"/>
      <c r="B272" s="963" t="s">
        <v>281</v>
      </c>
      <c r="C272" s="964"/>
      <c r="D272" s="964"/>
      <c r="E272" s="965"/>
      <c r="F272" s="121">
        <v>142436</v>
      </c>
      <c r="G272" s="379">
        <v>0</v>
      </c>
      <c r="H272" s="121">
        <v>0</v>
      </c>
      <c r="I272" s="198">
        <v>0</v>
      </c>
    </row>
    <row r="273" spans="1:9" ht="12.75">
      <c r="A273" s="40"/>
      <c r="B273" s="963" t="s">
        <v>216</v>
      </c>
      <c r="C273" s="964"/>
      <c r="D273" s="964"/>
      <c r="E273" s="965"/>
      <c r="F273" s="121">
        <v>0</v>
      </c>
      <c r="G273" s="379">
        <v>20000</v>
      </c>
      <c r="H273" s="121">
        <v>0</v>
      </c>
      <c r="I273" s="198">
        <v>0</v>
      </c>
    </row>
    <row r="274" spans="1:9" ht="12.75">
      <c r="A274" s="797" t="s">
        <v>349</v>
      </c>
      <c r="B274" s="963" t="s">
        <v>278</v>
      </c>
      <c r="C274" s="964"/>
      <c r="D274" s="964"/>
      <c r="E274" s="965"/>
      <c r="F274" s="118">
        <v>16129</v>
      </c>
      <c r="G274" s="383">
        <f>G275+G276</f>
        <v>55515</v>
      </c>
      <c r="H274" s="383">
        <f>H275+H276</f>
        <v>0</v>
      </c>
      <c r="I274" s="228">
        <f>H274/G274*100</f>
        <v>0</v>
      </c>
    </row>
    <row r="275" spans="1:9" ht="12.75">
      <c r="A275" s="40"/>
      <c r="B275" s="963" t="s">
        <v>295</v>
      </c>
      <c r="C275" s="964"/>
      <c r="D275" s="964"/>
      <c r="E275" s="965"/>
      <c r="F275" s="121">
        <v>6749</v>
      </c>
      <c r="G275" s="379">
        <v>48480</v>
      </c>
      <c r="H275" s="121">
        <v>0</v>
      </c>
      <c r="I275" s="198">
        <f>H275/G275*100</f>
        <v>0</v>
      </c>
    </row>
    <row r="276" spans="1:9" ht="12.75">
      <c r="A276" s="40"/>
      <c r="B276" s="963" t="s">
        <v>296</v>
      </c>
      <c r="C276" s="964"/>
      <c r="D276" s="964"/>
      <c r="E276" s="965"/>
      <c r="F276" s="121">
        <v>9380</v>
      </c>
      <c r="G276" s="379">
        <v>7035</v>
      </c>
      <c r="H276" s="121">
        <v>0</v>
      </c>
      <c r="I276" s="198">
        <f>H276/G276*100</f>
        <v>0</v>
      </c>
    </row>
    <row r="277" spans="1:9" ht="13.5" thickBot="1">
      <c r="A277" s="40"/>
      <c r="B277" s="370"/>
      <c r="C277" s="647"/>
      <c r="D277" s="647"/>
      <c r="E277" s="648"/>
      <c r="F277" s="121"/>
      <c r="G277" s="379"/>
      <c r="H277" s="121"/>
      <c r="I277" s="228"/>
    </row>
    <row r="278" spans="1:9" ht="13.5" thickBot="1">
      <c r="A278" s="791" t="s">
        <v>350</v>
      </c>
      <c r="B278" s="966" t="s">
        <v>392</v>
      </c>
      <c r="C278" s="923"/>
      <c r="D278" s="923"/>
      <c r="E278" s="912"/>
      <c r="F278" s="789">
        <v>145</v>
      </c>
      <c r="G278" s="792">
        <v>10206</v>
      </c>
      <c r="H278" s="789">
        <v>0</v>
      </c>
      <c r="I278" s="441">
        <v>0</v>
      </c>
    </row>
    <row r="279" spans="1:9" ht="13.5" thickBot="1">
      <c r="A279" s="790"/>
      <c r="B279" s="739"/>
      <c r="C279" s="742"/>
      <c r="D279" s="742"/>
      <c r="E279" s="743"/>
      <c r="F279" s="134"/>
      <c r="G279" s="390"/>
      <c r="H279" s="134"/>
      <c r="I279" s="441"/>
    </row>
    <row r="280" spans="1:9" ht="13.5" thickBot="1">
      <c r="A280" s="442"/>
      <c r="B280" s="907" t="s">
        <v>516</v>
      </c>
      <c r="C280" s="908"/>
      <c r="D280" s="908"/>
      <c r="E280" s="908"/>
      <c r="F280" s="796">
        <f>F267+F269+F278</f>
        <v>2175532</v>
      </c>
      <c r="G280" s="796">
        <f>G267+G269+G278</f>
        <v>1554207</v>
      </c>
      <c r="H280" s="796">
        <f>H267+H269+H278</f>
        <v>942439</v>
      </c>
      <c r="I280" s="443">
        <f>H280/G280*100</f>
        <v>60.6379330423811</v>
      </c>
    </row>
    <row r="281" spans="1:9" ht="13.5" thickBot="1">
      <c r="A281" s="793"/>
      <c r="B281" s="909" t="s">
        <v>134</v>
      </c>
      <c r="C281" s="910"/>
      <c r="D281" s="910"/>
      <c r="E281" s="911"/>
      <c r="F281" s="794">
        <v>314</v>
      </c>
      <c r="G281" s="795">
        <v>297</v>
      </c>
      <c r="H281" s="794">
        <v>182</v>
      </c>
      <c r="I281" s="800">
        <f>H281/G281*100</f>
        <v>61.27946127946128</v>
      </c>
    </row>
    <row r="282" ht="13.5" thickTop="1"/>
  </sheetData>
  <sheetProtection/>
  <mergeCells count="247">
    <mergeCell ref="B199:E199"/>
    <mergeCell ref="B211:E211"/>
    <mergeCell ref="B220:E220"/>
    <mergeCell ref="G125:I125"/>
    <mergeCell ref="B136:E136"/>
    <mergeCell ref="B127:E128"/>
    <mergeCell ref="F127:F128"/>
    <mergeCell ref="G127:G128"/>
    <mergeCell ref="H127:H128"/>
    <mergeCell ref="B92:E92"/>
    <mergeCell ref="B97:E97"/>
    <mergeCell ref="B98:E98"/>
    <mergeCell ref="B116:E116"/>
    <mergeCell ref="B93:E93"/>
    <mergeCell ref="B105:E105"/>
    <mergeCell ref="B96:E96"/>
    <mergeCell ref="B112:E112"/>
    <mergeCell ref="B110:E110"/>
    <mergeCell ref="B113:E113"/>
    <mergeCell ref="B88:E88"/>
    <mergeCell ref="B89:E89"/>
    <mergeCell ref="B90:E90"/>
    <mergeCell ref="B91:E91"/>
    <mergeCell ref="A127:A128"/>
    <mergeCell ref="I127:I128"/>
    <mergeCell ref="B81:E81"/>
    <mergeCell ref="B82:E82"/>
    <mergeCell ref="B83:E83"/>
    <mergeCell ref="B84:E84"/>
    <mergeCell ref="B94:E94"/>
    <mergeCell ref="B95:E95"/>
    <mergeCell ref="B85:E85"/>
    <mergeCell ref="B86:E86"/>
    <mergeCell ref="B87:E87"/>
    <mergeCell ref="B75:E75"/>
    <mergeCell ref="B76:E76"/>
    <mergeCell ref="B77:E77"/>
    <mergeCell ref="B78:E78"/>
    <mergeCell ref="B79:E79"/>
    <mergeCell ref="B80:E80"/>
    <mergeCell ref="B71:E71"/>
    <mergeCell ref="B72:E72"/>
    <mergeCell ref="B73:E73"/>
    <mergeCell ref="B74:E74"/>
    <mergeCell ref="B259:E259"/>
    <mergeCell ref="B275:E275"/>
    <mergeCell ref="B276:E276"/>
    <mergeCell ref="B274:E274"/>
    <mergeCell ref="B260:E260"/>
    <mergeCell ref="B261:E261"/>
    <mergeCell ref="B263:E263"/>
    <mergeCell ref="B262:E262"/>
    <mergeCell ref="B273:E273"/>
    <mergeCell ref="B271:E271"/>
    <mergeCell ref="B52:E52"/>
    <mergeCell ref="B50:E50"/>
    <mergeCell ref="B69:E69"/>
    <mergeCell ref="B70:E70"/>
    <mergeCell ref="G248:I248"/>
    <mergeCell ref="B244:E244"/>
    <mergeCell ref="B241:E241"/>
    <mergeCell ref="B240:E240"/>
    <mergeCell ref="B242:E242"/>
    <mergeCell ref="B243:E243"/>
    <mergeCell ref="B245:E245"/>
    <mergeCell ref="B54:E54"/>
    <mergeCell ref="B120:E120"/>
    <mergeCell ref="B99:E99"/>
    <mergeCell ref="B232:E232"/>
    <mergeCell ref="B231:E231"/>
    <mergeCell ref="B218:E218"/>
    <mergeCell ref="B230:E230"/>
    <mergeCell ref="B227:E227"/>
    <mergeCell ref="B226:E226"/>
    <mergeCell ref="B223:E223"/>
    <mergeCell ref="B254:E254"/>
    <mergeCell ref="B281:E281"/>
    <mergeCell ref="B264:E264"/>
    <mergeCell ref="B265:E265"/>
    <mergeCell ref="B269:E269"/>
    <mergeCell ref="B270:E270"/>
    <mergeCell ref="B272:E272"/>
    <mergeCell ref="B267:E267"/>
    <mergeCell ref="B266:E266"/>
    <mergeCell ref="B258:E258"/>
    <mergeCell ref="B206:E206"/>
    <mergeCell ref="B202:E202"/>
    <mergeCell ref="B278:E278"/>
    <mergeCell ref="B280:E280"/>
    <mergeCell ref="B221:E221"/>
    <mergeCell ref="B222:E222"/>
    <mergeCell ref="B235:E235"/>
    <mergeCell ref="B228:E228"/>
    <mergeCell ref="B229:E229"/>
    <mergeCell ref="B257:E257"/>
    <mergeCell ref="B203:E203"/>
    <mergeCell ref="B204:E204"/>
    <mergeCell ref="B205:E205"/>
    <mergeCell ref="B200:E200"/>
    <mergeCell ref="B210:E210"/>
    <mergeCell ref="B209:E209"/>
    <mergeCell ref="B238:E238"/>
    <mergeCell ref="B207:E207"/>
    <mergeCell ref="B233:E233"/>
    <mergeCell ref="B213:E213"/>
    <mergeCell ref="B214:E214"/>
    <mergeCell ref="B219:E219"/>
    <mergeCell ref="B212:E212"/>
    <mergeCell ref="B237:E237"/>
    <mergeCell ref="B215:E215"/>
    <mergeCell ref="B253:E253"/>
    <mergeCell ref="B252:E252"/>
    <mergeCell ref="B236:E236"/>
    <mergeCell ref="B239:E239"/>
    <mergeCell ref="B234:E234"/>
    <mergeCell ref="B224:E224"/>
    <mergeCell ref="B225:E225"/>
    <mergeCell ref="B216:E216"/>
    <mergeCell ref="B217:E217"/>
    <mergeCell ref="B208:E208"/>
    <mergeCell ref="I186:I187"/>
    <mergeCell ref="B188:E188"/>
    <mergeCell ref="B189:E189"/>
    <mergeCell ref="F186:F187"/>
    <mergeCell ref="G186:G187"/>
    <mergeCell ref="B201:E201"/>
    <mergeCell ref="H186:H187"/>
    <mergeCell ref="B198:E198"/>
    <mergeCell ref="B197:E197"/>
    <mergeCell ref="B196:E196"/>
    <mergeCell ref="B194:E194"/>
    <mergeCell ref="B192:E192"/>
    <mergeCell ref="B191:E191"/>
    <mergeCell ref="A186:A187"/>
    <mergeCell ref="B186:E187"/>
    <mergeCell ref="B193:E193"/>
    <mergeCell ref="B195:E195"/>
    <mergeCell ref="B190:E190"/>
    <mergeCell ref="B40:E40"/>
    <mergeCell ref="B41:E41"/>
    <mergeCell ref="B57:E57"/>
    <mergeCell ref="B58:E58"/>
    <mergeCell ref="B49:E49"/>
    <mergeCell ref="B46:E46"/>
    <mergeCell ref="B51:E51"/>
    <mergeCell ref="B55:E55"/>
    <mergeCell ref="B53:E53"/>
    <mergeCell ref="B56:E56"/>
    <mergeCell ref="A65:A66"/>
    <mergeCell ref="B65:E66"/>
    <mergeCell ref="B104:E104"/>
    <mergeCell ref="B146:E146"/>
    <mergeCell ref="B100:E100"/>
    <mergeCell ref="B101:E101"/>
    <mergeCell ref="B102:E102"/>
    <mergeCell ref="B67:E67"/>
    <mergeCell ref="B68:E68"/>
    <mergeCell ref="B129:E129"/>
    <mergeCell ref="H65:H66"/>
    <mergeCell ref="B59:E59"/>
    <mergeCell ref="G65:G66"/>
    <mergeCell ref="G63:I63"/>
    <mergeCell ref="I65:I66"/>
    <mergeCell ref="F65:F66"/>
    <mergeCell ref="B61:E61"/>
    <mergeCell ref="B60:E60"/>
    <mergeCell ref="B48:E48"/>
    <mergeCell ref="B42:E42"/>
    <mergeCell ref="B43:E43"/>
    <mergeCell ref="B44:E44"/>
    <mergeCell ref="B45:E45"/>
    <mergeCell ref="A6:A7"/>
    <mergeCell ref="B28:E28"/>
    <mergeCell ref="B29:E29"/>
    <mergeCell ref="B30:E30"/>
    <mergeCell ref="B24:E24"/>
    <mergeCell ref="B26:E26"/>
    <mergeCell ref="B25:E25"/>
    <mergeCell ref="B27:E27"/>
    <mergeCell ref="B19:E19"/>
    <mergeCell ref="B17:E17"/>
    <mergeCell ref="F1:I1"/>
    <mergeCell ref="A2:I2"/>
    <mergeCell ref="F5:I5"/>
    <mergeCell ref="A3:I4"/>
    <mergeCell ref="H6:H7"/>
    <mergeCell ref="B21:E21"/>
    <mergeCell ref="B22:E22"/>
    <mergeCell ref="B23:E23"/>
    <mergeCell ref="B18:E18"/>
    <mergeCell ref="B111:E111"/>
    <mergeCell ref="B107:E107"/>
    <mergeCell ref="B109:E109"/>
    <mergeCell ref="I6:I7"/>
    <mergeCell ref="B8:E8"/>
    <mergeCell ref="B9:E9"/>
    <mergeCell ref="B10:E10"/>
    <mergeCell ref="B11:E11"/>
    <mergeCell ref="B20:E20"/>
    <mergeCell ref="B13:E13"/>
    <mergeCell ref="F6:F7"/>
    <mergeCell ref="G6:G7"/>
    <mergeCell ref="B106:E106"/>
    <mergeCell ref="B14:E14"/>
    <mergeCell ref="B15:E15"/>
    <mergeCell ref="B12:E12"/>
    <mergeCell ref="B31:E31"/>
    <mergeCell ref="B36:E36"/>
    <mergeCell ref="B37:E37"/>
    <mergeCell ref="B38:E38"/>
    <mergeCell ref="B108:E108"/>
    <mergeCell ref="B16:E16"/>
    <mergeCell ref="B103:E103"/>
    <mergeCell ref="B6:E7"/>
    <mergeCell ref="B39:E39"/>
    <mergeCell ref="B32:E32"/>
    <mergeCell ref="B33:E33"/>
    <mergeCell ref="B34:E34"/>
    <mergeCell ref="B35:E35"/>
    <mergeCell ref="B47:E47"/>
    <mergeCell ref="B114:E114"/>
    <mergeCell ref="B118:E118"/>
    <mergeCell ref="B135:E135"/>
    <mergeCell ref="B133:E133"/>
    <mergeCell ref="B122:E122"/>
    <mergeCell ref="B115:E115"/>
    <mergeCell ref="B134:E134"/>
    <mergeCell ref="B126:E126"/>
    <mergeCell ref="B132:E132"/>
    <mergeCell ref="B117:E117"/>
    <mergeCell ref="B153:E153"/>
    <mergeCell ref="B155:E155"/>
    <mergeCell ref="B152:E152"/>
    <mergeCell ref="B138:E138"/>
    <mergeCell ref="B139:E139"/>
    <mergeCell ref="B149:E149"/>
    <mergeCell ref="B151:E151"/>
    <mergeCell ref="B150:E150"/>
    <mergeCell ref="B147:E147"/>
    <mergeCell ref="B145:E145"/>
    <mergeCell ref="B148:E148"/>
    <mergeCell ref="B144:E144"/>
    <mergeCell ref="B119:E119"/>
    <mergeCell ref="B130:E130"/>
    <mergeCell ref="B131:E131"/>
    <mergeCell ref="B137:E137"/>
    <mergeCell ref="B141:E141"/>
  </mergeCells>
  <printOptions/>
  <pageMargins left="0.59" right="0.31" top="1" bottom="1" header="0.5" footer="0.5"/>
  <pageSetup firstPageNumber="12" useFirstPageNumber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N23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3.75390625" style="247" customWidth="1"/>
    <col min="2" max="2" width="9.125" style="247" customWidth="1"/>
    <col min="3" max="3" width="8.375" style="247" customWidth="1"/>
    <col min="4" max="4" width="2.75390625" style="247" customWidth="1"/>
    <col min="5" max="5" width="15.375" style="247" customWidth="1"/>
    <col min="6" max="6" width="9.125" style="247" customWidth="1"/>
    <col min="7" max="7" width="9.875" style="247" bestFit="1" customWidth="1"/>
    <col min="8" max="13" width="9.125" style="247" customWidth="1"/>
    <col min="14" max="14" width="9.875" style="247" customWidth="1"/>
    <col min="15" max="15" width="9.125" style="247" customWidth="1"/>
  </cols>
  <sheetData>
    <row r="1" spans="11:14" ht="15">
      <c r="K1" s="1348" t="s">
        <v>212</v>
      </c>
      <c r="L1" s="1348"/>
      <c r="M1" s="1348"/>
      <c r="N1" s="1348"/>
    </row>
    <row r="2" spans="11:14" ht="12.75">
      <c r="K2" s="248"/>
      <c r="L2" s="248"/>
      <c r="M2" s="248"/>
      <c r="N2" s="248"/>
    </row>
    <row r="3" spans="11:14" ht="12.75">
      <c r="K3" s="248"/>
      <c r="L3" s="248"/>
      <c r="M3" s="248"/>
      <c r="N3" s="248"/>
    </row>
    <row r="4" spans="11:14" ht="12.75">
      <c r="K4" s="248"/>
      <c r="L4" s="248"/>
      <c r="M4" s="248"/>
      <c r="N4" s="248"/>
    </row>
    <row r="5" spans="1:14" ht="12.75">
      <c r="A5" s="1349" t="s">
        <v>874</v>
      </c>
      <c r="B5" s="1349"/>
      <c r="C5" s="1349"/>
      <c r="D5" s="1349"/>
      <c r="E5" s="1349"/>
      <c r="F5" s="1349"/>
      <c r="G5" s="1349"/>
      <c r="H5" s="1349"/>
      <c r="I5" s="1349"/>
      <c r="J5" s="1349"/>
      <c r="K5" s="1349"/>
      <c r="L5" s="1349"/>
      <c r="M5" s="1349"/>
      <c r="N5" s="1349"/>
    </row>
    <row r="6" spans="1:14" ht="12.75">
      <c r="A6" s="1349" t="s">
        <v>828</v>
      </c>
      <c r="B6" s="1349"/>
      <c r="C6" s="1349"/>
      <c r="D6" s="1349"/>
      <c r="E6" s="1349"/>
      <c r="F6" s="1349"/>
      <c r="G6" s="1349"/>
      <c r="H6" s="1349"/>
      <c r="I6" s="1349"/>
      <c r="J6" s="1349"/>
      <c r="K6" s="1349"/>
      <c r="L6" s="1349"/>
      <c r="M6" s="1349"/>
      <c r="N6" s="1349"/>
    </row>
    <row r="7" spans="2:14" ht="12.75"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</row>
    <row r="8" spans="2:14" ht="12.75"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</row>
    <row r="10" spans="13:14" ht="13.5" thickBot="1">
      <c r="M10" s="1350" t="s">
        <v>70</v>
      </c>
      <c r="N10" s="1350"/>
    </row>
    <row r="11" spans="1:14" ht="13.5" customHeight="1" thickTop="1">
      <c r="A11" s="1353" t="s">
        <v>438</v>
      </c>
      <c r="B11" s="1355" t="s">
        <v>439</v>
      </c>
      <c r="C11" s="1356"/>
      <c r="D11" s="1356"/>
      <c r="E11" s="1359" t="s">
        <v>440</v>
      </c>
      <c r="F11" s="1359"/>
      <c r="G11" s="1359"/>
      <c r="H11" s="1359" t="s">
        <v>441</v>
      </c>
      <c r="I11" s="1359"/>
      <c r="J11" s="1359"/>
      <c r="K11" s="1359" t="s">
        <v>442</v>
      </c>
      <c r="L11" s="1359"/>
      <c r="M11" s="1359"/>
      <c r="N11" s="250" t="s">
        <v>443</v>
      </c>
    </row>
    <row r="12" spans="1:14" ht="12.75" customHeight="1">
      <c r="A12" s="1354"/>
      <c r="B12" s="1357"/>
      <c r="C12" s="1351"/>
      <c r="D12" s="1351"/>
      <c r="E12" s="1351" t="s">
        <v>444</v>
      </c>
      <c r="F12" s="1372" t="s">
        <v>445</v>
      </c>
      <c r="G12" s="1351" t="s">
        <v>446</v>
      </c>
      <c r="H12" s="1351" t="s">
        <v>444</v>
      </c>
      <c r="I12" s="1351" t="s">
        <v>445</v>
      </c>
      <c r="J12" s="1351" t="s">
        <v>447</v>
      </c>
      <c r="K12" s="1351" t="s">
        <v>444</v>
      </c>
      <c r="L12" s="1351" t="s">
        <v>445</v>
      </c>
      <c r="M12" s="1351" t="s">
        <v>447</v>
      </c>
      <c r="N12" s="1378" t="s">
        <v>448</v>
      </c>
    </row>
    <row r="13" spans="1:14" ht="12.75">
      <c r="A13" s="1354"/>
      <c r="B13" s="1358"/>
      <c r="C13" s="1352"/>
      <c r="D13" s="1352"/>
      <c r="E13" s="1352"/>
      <c r="F13" s="1373"/>
      <c r="G13" s="1352"/>
      <c r="H13" s="1352"/>
      <c r="I13" s="1352"/>
      <c r="J13" s="1352"/>
      <c r="K13" s="1352"/>
      <c r="L13" s="1352"/>
      <c r="M13" s="1352"/>
      <c r="N13" s="1379"/>
    </row>
    <row r="14" spans="1:14" ht="12.75" customHeight="1">
      <c r="A14" s="1360" t="s">
        <v>449</v>
      </c>
      <c r="B14" s="1362" t="s">
        <v>836</v>
      </c>
      <c r="C14" s="1363"/>
      <c r="D14" s="1364"/>
      <c r="E14" s="1368" t="s">
        <v>450</v>
      </c>
      <c r="F14" s="1370">
        <v>0</v>
      </c>
      <c r="G14" s="1380">
        <v>4188</v>
      </c>
      <c r="H14" s="1374"/>
      <c r="I14" s="1374">
        <v>0</v>
      </c>
      <c r="J14" s="1374">
        <v>0</v>
      </c>
      <c r="K14" s="1374"/>
      <c r="L14" s="1374">
        <v>0</v>
      </c>
      <c r="M14" s="1374">
        <v>0</v>
      </c>
      <c r="N14" s="1376">
        <f>G14+J14+M14</f>
        <v>4188</v>
      </c>
    </row>
    <row r="15" spans="1:14" ht="24.75" customHeight="1">
      <c r="A15" s="1361"/>
      <c r="B15" s="1365"/>
      <c r="C15" s="1366"/>
      <c r="D15" s="1367"/>
      <c r="E15" s="1369"/>
      <c r="F15" s="1371"/>
      <c r="G15" s="1381"/>
      <c r="H15" s="1375"/>
      <c r="I15" s="1375"/>
      <c r="J15" s="1375"/>
      <c r="K15" s="1375"/>
      <c r="L15" s="1375"/>
      <c r="M15" s="1375"/>
      <c r="N15" s="1377"/>
    </row>
    <row r="16" spans="1:14" ht="35.25" customHeight="1">
      <c r="A16" s="258" t="s">
        <v>92</v>
      </c>
      <c r="B16" s="1388" t="s">
        <v>451</v>
      </c>
      <c r="C16" s="1389"/>
      <c r="D16" s="1389"/>
      <c r="E16" s="506" t="s">
        <v>211</v>
      </c>
      <c r="F16" s="254">
        <v>0</v>
      </c>
      <c r="G16" s="255">
        <v>0</v>
      </c>
      <c r="H16" s="256"/>
      <c r="I16" s="256">
        <v>0</v>
      </c>
      <c r="J16" s="256">
        <v>0</v>
      </c>
      <c r="K16" s="256"/>
      <c r="L16" s="256">
        <v>0</v>
      </c>
      <c r="M16" s="256">
        <v>0</v>
      </c>
      <c r="N16" s="257">
        <f>G16+J16+M16</f>
        <v>0</v>
      </c>
    </row>
    <row r="17" spans="1:14" ht="12.75">
      <c r="A17" s="259" t="s">
        <v>94</v>
      </c>
      <c r="B17" s="1383" t="s">
        <v>451</v>
      </c>
      <c r="C17" s="1384"/>
      <c r="D17" s="1385"/>
      <c r="E17" s="260" t="s">
        <v>452</v>
      </c>
      <c r="F17" s="251">
        <v>0</v>
      </c>
      <c r="G17" s="252">
        <v>0</v>
      </c>
      <c r="H17" s="253"/>
      <c r="I17" s="253">
        <v>0</v>
      </c>
      <c r="J17" s="253">
        <v>0</v>
      </c>
      <c r="K17" s="253"/>
      <c r="L17" s="253">
        <v>0</v>
      </c>
      <c r="M17" s="253">
        <v>0</v>
      </c>
      <c r="N17" s="261">
        <v>0</v>
      </c>
    </row>
    <row r="18" spans="1:14" ht="22.5">
      <c r="A18" s="259" t="s">
        <v>96</v>
      </c>
      <c r="B18" s="1383" t="s">
        <v>451</v>
      </c>
      <c r="C18" s="1384"/>
      <c r="D18" s="1385"/>
      <c r="E18" s="262" t="s">
        <v>453</v>
      </c>
      <c r="F18" s="251">
        <v>0</v>
      </c>
      <c r="G18" s="252">
        <v>0</v>
      </c>
      <c r="H18" s="253"/>
      <c r="I18" s="253">
        <v>0</v>
      </c>
      <c r="J18" s="253">
        <v>0</v>
      </c>
      <c r="K18" s="253"/>
      <c r="L18" s="253">
        <v>0</v>
      </c>
      <c r="M18" s="253">
        <v>0</v>
      </c>
      <c r="N18" s="261">
        <v>0</v>
      </c>
    </row>
    <row r="19" spans="1:14" ht="12.75">
      <c r="A19" s="259" t="s">
        <v>99</v>
      </c>
      <c r="B19" s="1383" t="s">
        <v>451</v>
      </c>
      <c r="C19" s="1384"/>
      <c r="D19" s="1385"/>
      <c r="E19" s="260" t="s">
        <v>454</v>
      </c>
      <c r="F19" s="251">
        <v>0</v>
      </c>
      <c r="G19" s="252">
        <v>0</v>
      </c>
      <c r="H19" s="253"/>
      <c r="I19" s="253">
        <v>0</v>
      </c>
      <c r="J19" s="253">
        <v>0</v>
      </c>
      <c r="K19" s="253"/>
      <c r="L19" s="253">
        <v>0</v>
      </c>
      <c r="M19" s="253">
        <v>0</v>
      </c>
      <c r="N19" s="261">
        <v>0</v>
      </c>
    </row>
    <row r="20" spans="1:14" ht="22.5">
      <c r="A20" s="259" t="s">
        <v>104</v>
      </c>
      <c r="B20" s="1383" t="s">
        <v>451</v>
      </c>
      <c r="C20" s="1384"/>
      <c r="D20" s="1385"/>
      <c r="E20" s="262" t="s">
        <v>455</v>
      </c>
      <c r="F20" s="251">
        <v>0</v>
      </c>
      <c r="G20" s="252">
        <v>0</v>
      </c>
      <c r="H20" s="253"/>
      <c r="I20" s="253">
        <v>0</v>
      </c>
      <c r="J20" s="253">
        <v>0</v>
      </c>
      <c r="K20" s="253"/>
      <c r="L20" s="253">
        <v>0</v>
      </c>
      <c r="M20" s="253">
        <v>0</v>
      </c>
      <c r="N20" s="261">
        <v>0</v>
      </c>
    </row>
    <row r="21" spans="1:14" ht="22.5">
      <c r="A21" s="259" t="s">
        <v>108</v>
      </c>
      <c r="B21" s="1383" t="s">
        <v>451</v>
      </c>
      <c r="C21" s="1384"/>
      <c r="D21" s="1385"/>
      <c r="E21" s="262" t="s">
        <v>456</v>
      </c>
      <c r="F21" s="251">
        <v>0</v>
      </c>
      <c r="G21" s="252">
        <v>0</v>
      </c>
      <c r="H21" s="253"/>
      <c r="I21" s="253">
        <v>0</v>
      </c>
      <c r="J21" s="253">
        <v>0</v>
      </c>
      <c r="K21" s="253"/>
      <c r="L21" s="253">
        <v>0</v>
      </c>
      <c r="M21" s="253">
        <v>0</v>
      </c>
      <c r="N21" s="261">
        <v>0</v>
      </c>
    </row>
    <row r="22" spans="1:14" ht="13.5" thickBot="1">
      <c r="A22" s="263"/>
      <c r="B22" s="1386" t="s">
        <v>457</v>
      </c>
      <c r="C22" s="1387"/>
      <c r="D22" s="1387"/>
      <c r="E22" s="264"/>
      <c r="F22" s="265"/>
      <c r="G22" s="266">
        <f>SUM(G14:G16)</f>
        <v>4188</v>
      </c>
      <c r="H22" s="267"/>
      <c r="I22" s="267"/>
      <c r="J22" s="267">
        <f>SUM(J14:J16)</f>
        <v>0</v>
      </c>
      <c r="K22" s="267"/>
      <c r="L22" s="267"/>
      <c r="M22" s="267">
        <f>SUM(M14:M16)</f>
        <v>0</v>
      </c>
      <c r="N22" s="268">
        <f>SUM(N14:N16)</f>
        <v>4188</v>
      </c>
    </row>
    <row r="23" spans="2:4" ht="13.5" thickTop="1">
      <c r="B23" s="1382"/>
      <c r="C23" s="1382"/>
      <c r="D23" s="1382"/>
    </row>
  </sheetData>
  <sheetProtection/>
  <mergeCells count="39">
    <mergeCell ref="B16:D16"/>
    <mergeCell ref="B17:D17"/>
    <mergeCell ref="B18:D18"/>
    <mergeCell ref="B23:D23"/>
    <mergeCell ref="B19:D19"/>
    <mergeCell ref="B20:D20"/>
    <mergeCell ref="B21:D21"/>
    <mergeCell ref="B22:D22"/>
    <mergeCell ref="N14:N15"/>
    <mergeCell ref="N12:N13"/>
    <mergeCell ref="G14:G15"/>
    <mergeCell ref="H14:H15"/>
    <mergeCell ref="I14:I15"/>
    <mergeCell ref="J14:J15"/>
    <mergeCell ref="K14:K15"/>
    <mergeCell ref="J12:J13"/>
    <mergeCell ref="I12:I13"/>
    <mergeCell ref="G12:G13"/>
    <mergeCell ref="H12:H13"/>
    <mergeCell ref="L14:L15"/>
    <mergeCell ref="M14:M15"/>
    <mergeCell ref="A14:A15"/>
    <mergeCell ref="B14:D15"/>
    <mergeCell ref="E14:E15"/>
    <mergeCell ref="F14:F15"/>
    <mergeCell ref="K12:K13"/>
    <mergeCell ref="L12:L13"/>
    <mergeCell ref="M12:M13"/>
    <mergeCell ref="A11:A13"/>
    <mergeCell ref="B11:D13"/>
    <mergeCell ref="E11:G11"/>
    <mergeCell ref="H11:J11"/>
    <mergeCell ref="K11:M11"/>
    <mergeCell ref="E12:E13"/>
    <mergeCell ref="F12:F13"/>
    <mergeCell ref="K1:N1"/>
    <mergeCell ref="A5:N5"/>
    <mergeCell ref="A6:N6"/>
    <mergeCell ref="M10:N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I214"/>
  <sheetViews>
    <sheetView zoomScale="90" zoomScaleNormal="90" zoomScalePageLayoutView="0" workbookViewId="0" topLeftCell="A1">
      <selection activeCell="B11" sqref="B11:I11"/>
    </sheetView>
  </sheetViews>
  <sheetFormatPr defaultColWidth="9.00390625" defaultRowHeight="12.75"/>
  <cols>
    <col min="1" max="1" width="3.875" style="269" customWidth="1"/>
    <col min="2" max="3" width="9.125" style="269" customWidth="1"/>
    <col min="4" max="5" width="10.75390625" style="269" customWidth="1"/>
    <col min="6" max="7" width="9.125" style="269" customWidth="1"/>
    <col min="8" max="8" width="3.125" style="269" customWidth="1"/>
    <col min="9" max="9" width="14.25390625" style="269" customWidth="1"/>
    <col min="10" max="16384" width="9.125" style="269" customWidth="1"/>
  </cols>
  <sheetData>
    <row r="1" spans="7:9" ht="12.75">
      <c r="G1" s="1401" t="s">
        <v>213</v>
      </c>
      <c r="H1" s="1401"/>
      <c r="I1" s="1401"/>
    </row>
    <row r="3" spans="1:9" ht="12.75" customHeight="1">
      <c r="A3" s="1400" t="s">
        <v>875</v>
      </c>
      <c r="B3" s="1400"/>
      <c r="C3" s="1400"/>
      <c r="D3" s="1400"/>
      <c r="E3" s="1400"/>
      <c r="F3" s="1400"/>
      <c r="G3" s="1400"/>
      <c r="H3" s="1400"/>
      <c r="I3" s="1400"/>
    </row>
    <row r="4" spans="1:9" ht="16.5" customHeight="1">
      <c r="A4" s="1400" t="s">
        <v>299</v>
      </c>
      <c r="B4" s="1400"/>
      <c r="C4" s="1400"/>
      <c r="D4" s="1400"/>
      <c r="E4" s="1400"/>
      <c r="F4" s="1400"/>
      <c r="G4" s="1400"/>
      <c r="H4" s="1400"/>
      <c r="I4" s="1400"/>
    </row>
    <row r="5" spans="1:9" ht="28.5" customHeight="1">
      <c r="A5" s="1400"/>
      <c r="B5" s="1400"/>
      <c r="C5" s="1400"/>
      <c r="D5" s="1400"/>
      <c r="E5" s="1400"/>
      <c r="F5" s="1400"/>
      <c r="G5" s="1400"/>
      <c r="H5" s="1400"/>
      <c r="I5" s="1400"/>
    </row>
    <row r="7" spans="1:9" ht="12.75" customHeight="1">
      <c r="A7" s="271" t="s">
        <v>75</v>
      </c>
      <c r="B7" s="1394" t="s">
        <v>458</v>
      </c>
      <c r="C7" s="1394"/>
      <c r="D7" s="1394"/>
      <c r="E7" s="1394"/>
      <c r="F7" s="1394"/>
      <c r="G7" s="1394"/>
      <c r="H7" s="1394"/>
      <c r="I7" s="1394"/>
    </row>
    <row r="8" spans="2:9" ht="12.75">
      <c r="B8" s="1394"/>
      <c r="C8" s="1394"/>
      <c r="D8" s="1394"/>
      <c r="E8" s="1394"/>
      <c r="F8" s="1394"/>
      <c r="G8" s="1394"/>
      <c r="H8" s="1394"/>
      <c r="I8" s="1394"/>
    </row>
    <row r="10" spans="2:9" ht="12.75">
      <c r="B10" s="1391" t="s">
        <v>459</v>
      </c>
      <c r="C10" s="1391"/>
      <c r="D10" s="1391"/>
      <c r="E10" s="1391"/>
      <c r="F10" s="1391"/>
      <c r="G10" s="1391"/>
      <c r="H10" s="1391"/>
      <c r="I10" s="1391"/>
    </row>
    <row r="11" spans="2:9" ht="12.75">
      <c r="B11" s="1392" t="s">
        <v>460</v>
      </c>
      <c r="C11" s="1392"/>
      <c r="D11" s="1392"/>
      <c r="E11" s="1392"/>
      <c r="F11" s="1392"/>
      <c r="G11" s="1392"/>
      <c r="H11" s="1392"/>
      <c r="I11" s="1392"/>
    </row>
    <row r="12" spans="2:9" ht="12.75">
      <c r="B12" s="1392" t="s">
        <v>461</v>
      </c>
      <c r="C12" s="1392"/>
      <c r="D12" s="1392"/>
      <c r="E12" s="1392"/>
      <c r="F12" s="1392"/>
      <c r="G12" s="1392"/>
      <c r="H12" s="1392"/>
      <c r="I12" s="1392"/>
    </row>
    <row r="14" spans="2:9" ht="12.75">
      <c r="B14" s="1391" t="s">
        <v>462</v>
      </c>
      <c r="C14" s="1391"/>
      <c r="D14" s="1391"/>
      <c r="E14" s="1391"/>
      <c r="F14" s="1391"/>
      <c r="G14" s="1391"/>
      <c r="H14" s="1391"/>
      <c r="I14" s="1391"/>
    </row>
    <row r="15" spans="2:9" ht="12.75" customHeight="1">
      <c r="B15" s="1397" t="s">
        <v>300</v>
      </c>
      <c r="C15" s="1397"/>
      <c r="D15" s="1397"/>
      <c r="E15" s="1397"/>
      <c r="F15" s="1397"/>
      <c r="G15" s="1397"/>
      <c r="H15" s="1397"/>
      <c r="I15" s="1397"/>
    </row>
    <row r="16" spans="2:9" ht="12.75">
      <c r="B16" s="1397"/>
      <c r="C16" s="1397"/>
      <c r="D16" s="1397"/>
      <c r="E16" s="1397"/>
      <c r="F16" s="1397"/>
      <c r="G16" s="1397"/>
      <c r="H16" s="1397"/>
      <c r="I16" s="1397"/>
    </row>
    <row r="18" spans="2:9" ht="12.75">
      <c r="B18" s="1391" t="s">
        <v>270</v>
      </c>
      <c r="C18" s="1391"/>
      <c r="D18" s="1391"/>
      <c r="E18" s="1391"/>
      <c r="F18" s="1391"/>
      <c r="G18" s="1391"/>
      <c r="H18" s="1391"/>
      <c r="I18" s="1391"/>
    </row>
    <row r="19" spans="2:9" ht="12.75">
      <c r="B19" s="286"/>
      <c r="C19" s="286"/>
      <c r="D19" s="286"/>
      <c r="E19" s="286"/>
      <c r="F19" s="286"/>
      <c r="G19" s="286"/>
      <c r="H19" s="286"/>
      <c r="I19" s="286"/>
    </row>
    <row r="20" spans="2:9" ht="12.75">
      <c r="B20" s="1398" t="s">
        <v>490</v>
      </c>
      <c r="C20" s="1398"/>
      <c r="D20" s="1398"/>
      <c r="E20" s="1398"/>
      <c r="F20" s="1398"/>
      <c r="G20" s="1398"/>
      <c r="H20" s="1398"/>
      <c r="I20" s="354" t="s">
        <v>301</v>
      </c>
    </row>
    <row r="21" spans="2:9" ht="12.75">
      <c r="B21" s="1399" t="s">
        <v>302</v>
      </c>
      <c r="C21" s="1391"/>
      <c r="D21" s="1391"/>
      <c r="E21" s="1391"/>
      <c r="F21" s="1391"/>
      <c r="G21" s="1391"/>
      <c r="H21" s="1391"/>
      <c r="I21" s="354" t="s">
        <v>303</v>
      </c>
    </row>
    <row r="22" spans="2:9" ht="12.75">
      <c r="B22" s="363" t="s">
        <v>214</v>
      </c>
      <c r="C22" s="286"/>
      <c r="D22" s="286"/>
      <c r="E22" s="286"/>
      <c r="F22" s="286"/>
      <c r="G22" s="286"/>
      <c r="H22" s="286"/>
      <c r="I22" s="354" t="s">
        <v>215</v>
      </c>
    </row>
    <row r="23" spans="2:9" ht="12.75">
      <c r="B23" s="857" t="s">
        <v>829</v>
      </c>
      <c r="C23" s="286"/>
      <c r="D23" s="286"/>
      <c r="E23" s="286"/>
      <c r="F23" s="286"/>
      <c r="G23" s="286"/>
      <c r="H23" s="286"/>
      <c r="I23" s="354" t="s">
        <v>830</v>
      </c>
    </row>
    <row r="24" spans="2:9" ht="12.75">
      <c r="B24" s="363"/>
      <c r="C24" s="286"/>
      <c r="D24" s="286"/>
      <c r="E24" s="286"/>
      <c r="F24" s="286"/>
      <c r="G24" s="286"/>
      <c r="H24" s="286"/>
      <c r="I24" s="354"/>
    </row>
    <row r="25" spans="2:9" ht="12.75">
      <c r="B25" s="1391" t="s">
        <v>304</v>
      </c>
      <c r="C25" s="1391"/>
      <c r="D25" s="1391"/>
      <c r="E25" s="286"/>
      <c r="F25" s="286"/>
      <c r="G25" s="286"/>
      <c r="H25" s="286"/>
      <c r="I25" s="286"/>
    </row>
    <row r="26" spans="5:9" ht="12.75">
      <c r="E26" s="1392" t="s">
        <v>466</v>
      </c>
      <c r="F26" s="1392"/>
      <c r="I26" s="270" t="s">
        <v>467</v>
      </c>
    </row>
    <row r="27" spans="5:9" ht="12.75">
      <c r="E27" s="1392" t="s">
        <v>468</v>
      </c>
      <c r="F27" s="1392"/>
      <c r="I27" s="270" t="s">
        <v>465</v>
      </c>
    </row>
    <row r="28" spans="5:9" ht="12.75">
      <c r="E28" s="1392" t="s">
        <v>469</v>
      </c>
      <c r="F28" s="1392"/>
      <c r="I28" s="270" t="s">
        <v>465</v>
      </c>
    </row>
    <row r="29" spans="5:9" ht="12.75">
      <c r="E29" s="1392" t="s">
        <v>470</v>
      </c>
      <c r="F29" s="1392"/>
      <c r="I29" s="270" t="s">
        <v>465</v>
      </c>
    </row>
    <row r="30" spans="5:9" ht="12.75">
      <c r="E30" s="1392" t="s">
        <v>471</v>
      </c>
      <c r="F30" s="1392"/>
      <c r="I30" s="270" t="s">
        <v>467</v>
      </c>
    </row>
    <row r="31" spans="5:9" ht="12.75">
      <c r="E31" s="1392" t="s">
        <v>472</v>
      </c>
      <c r="F31" s="1392"/>
      <c r="I31" s="270" t="s">
        <v>473</v>
      </c>
    </row>
    <row r="34" spans="1:9" ht="12.75" customHeight="1">
      <c r="A34" s="364" t="s">
        <v>77</v>
      </c>
      <c r="B34" s="1394" t="s">
        <v>458</v>
      </c>
      <c r="C34" s="1394"/>
      <c r="D34" s="1394"/>
      <c r="E34" s="1394"/>
      <c r="F34" s="1394"/>
      <c r="G34" s="1394"/>
      <c r="H34" s="1394"/>
      <c r="I34" s="1394"/>
    </row>
    <row r="35" spans="2:9" ht="12.75">
      <c r="B35" s="1394"/>
      <c r="C35" s="1394"/>
      <c r="D35" s="1394"/>
      <c r="E35" s="1394"/>
      <c r="F35" s="1394"/>
      <c r="G35" s="1394"/>
      <c r="H35" s="1394"/>
      <c r="I35" s="1394"/>
    </row>
    <row r="37" spans="2:9" ht="12.75">
      <c r="B37" s="1396" t="s">
        <v>245</v>
      </c>
      <c r="C37" s="1396"/>
      <c r="D37" s="1396"/>
      <c r="E37" s="1396"/>
      <c r="F37" s="1396"/>
      <c r="G37" s="1396"/>
      <c r="H37" s="1396"/>
      <c r="I37" s="1396"/>
    </row>
    <row r="39" spans="2:9" ht="12.75">
      <c r="B39" s="1391" t="s">
        <v>459</v>
      </c>
      <c r="C39" s="1391"/>
      <c r="D39" s="1391"/>
      <c r="E39" s="1391"/>
      <c r="F39" s="1391"/>
      <c r="G39" s="1391"/>
      <c r="H39" s="1391"/>
      <c r="I39" s="1391"/>
    </row>
    <row r="40" spans="2:9" ht="12.75">
      <c r="B40" s="1392" t="s">
        <v>460</v>
      </c>
      <c r="C40" s="1392"/>
      <c r="D40" s="1392"/>
      <c r="E40" s="1392"/>
      <c r="F40" s="1392"/>
      <c r="G40" s="1392"/>
      <c r="H40" s="1392"/>
      <c r="I40" s="1392"/>
    </row>
    <row r="41" spans="2:9" ht="12.75">
      <c r="B41" s="1392" t="s">
        <v>461</v>
      </c>
      <c r="C41" s="1392"/>
      <c r="D41" s="1392"/>
      <c r="E41" s="1392"/>
      <c r="F41" s="1392"/>
      <c r="G41" s="1392"/>
      <c r="H41" s="1392"/>
      <c r="I41" s="1392"/>
    </row>
    <row r="43" spans="2:9" ht="12.75">
      <c r="B43" s="1391" t="s">
        <v>246</v>
      </c>
      <c r="C43" s="1391"/>
      <c r="D43" s="1391"/>
      <c r="E43" s="1391"/>
      <c r="F43" s="1391"/>
      <c r="G43" s="1391"/>
      <c r="H43" s="1391"/>
      <c r="I43" s="1391"/>
    </row>
    <row r="44" spans="2:9" ht="12.75" customHeight="1">
      <c r="B44" s="1397" t="s">
        <v>247</v>
      </c>
      <c r="C44" s="1397"/>
      <c r="D44" s="1397"/>
      <c r="E44" s="1397"/>
      <c r="F44" s="1397"/>
      <c r="G44" s="1397"/>
      <c r="H44" s="1397"/>
      <c r="I44" s="1397"/>
    </row>
    <row r="45" spans="2:9" ht="12.75">
      <c r="B45" s="1397"/>
      <c r="C45" s="1397"/>
      <c r="D45" s="1397"/>
      <c r="E45" s="1397"/>
      <c r="F45" s="1397"/>
      <c r="G45" s="1397"/>
      <c r="H45" s="1397"/>
      <c r="I45" s="1397"/>
    </row>
    <row r="47" spans="2:9" ht="12.75">
      <c r="B47" s="1391" t="s">
        <v>271</v>
      </c>
      <c r="C47" s="1391"/>
      <c r="D47" s="1391"/>
      <c r="E47" s="1391"/>
      <c r="F47" s="1391"/>
      <c r="G47" s="1391"/>
      <c r="H47" s="1391"/>
      <c r="I47" s="1391"/>
    </row>
    <row r="49" spans="5:9" ht="12.75">
      <c r="E49" s="1390" t="s">
        <v>468</v>
      </c>
      <c r="F49" s="1390"/>
      <c r="I49" s="270" t="s">
        <v>248</v>
      </c>
    </row>
    <row r="50" spans="5:9" ht="12.75">
      <c r="E50" s="1390" t="s">
        <v>469</v>
      </c>
      <c r="F50" s="1390"/>
      <c r="I50" s="270" t="s">
        <v>248</v>
      </c>
    </row>
    <row r="51" spans="5:9" ht="12.75">
      <c r="E51" s="1390" t="s">
        <v>470</v>
      </c>
      <c r="F51" s="1390"/>
      <c r="I51" s="270" t="s">
        <v>248</v>
      </c>
    </row>
    <row r="52" spans="5:9" ht="12.75">
      <c r="E52" s="1390" t="s">
        <v>471</v>
      </c>
      <c r="F52" s="1390"/>
      <c r="I52" s="270" t="s">
        <v>248</v>
      </c>
    </row>
    <row r="53" spans="5:9" ht="12.75">
      <c r="E53" s="1390" t="s">
        <v>472</v>
      </c>
      <c r="F53" s="1390"/>
      <c r="I53" s="270" t="s">
        <v>248</v>
      </c>
    </row>
    <row r="54" spans="5:9" ht="12.75">
      <c r="E54" s="1390" t="s">
        <v>249</v>
      </c>
      <c r="F54" s="1390"/>
      <c r="I54" s="270" t="s">
        <v>248</v>
      </c>
    </row>
    <row r="55" spans="5:9" ht="12.75">
      <c r="E55" s="1390" t="s">
        <v>250</v>
      </c>
      <c r="F55" s="1390"/>
      <c r="I55" s="270" t="s">
        <v>248</v>
      </c>
    </row>
    <row r="56" spans="5:9" ht="12.75">
      <c r="E56" s="1390" t="s">
        <v>251</v>
      </c>
      <c r="F56" s="1390"/>
      <c r="I56" s="270" t="s">
        <v>248</v>
      </c>
    </row>
    <row r="57" spans="5:9" ht="12.75">
      <c r="E57" s="1390" t="s">
        <v>252</v>
      </c>
      <c r="F57" s="1390"/>
      <c r="I57" s="270" t="s">
        <v>248</v>
      </c>
    </row>
    <row r="58" spans="5:9" ht="12.75">
      <c r="E58" s="1390" t="s">
        <v>253</v>
      </c>
      <c r="F58" s="1390"/>
      <c r="I58" s="270" t="s">
        <v>248</v>
      </c>
    </row>
    <row r="59" spans="5:9" ht="12.75">
      <c r="E59" s="1390" t="s">
        <v>254</v>
      </c>
      <c r="F59" s="1390"/>
      <c r="I59" s="270" t="s">
        <v>248</v>
      </c>
    </row>
    <row r="60" spans="5:9" ht="12.75">
      <c r="E60" s="1390" t="s">
        <v>255</v>
      </c>
      <c r="F60" s="1390"/>
      <c r="I60" s="270" t="s">
        <v>248</v>
      </c>
    </row>
    <row r="61" spans="5:9" ht="12.75">
      <c r="E61" s="1390" t="s">
        <v>256</v>
      </c>
      <c r="F61" s="1390"/>
      <c r="I61" s="270" t="s">
        <v>248</v>
      </c>
    </row>
    <row r="62" spans="5:9" ht="12.75">
      <c r="E62" s="1390" t="s">
        <v>257</v>
      </c>
      <c r="F62" s="1390"/>
      <c r="I62" s="270" t="s">
        <v>248</v>
      </c>
    </row>
    <row r="63" spans="5:9" ht="12.75">
      <c r="E63" s="1390" t="s">
        <v>258</v>
      </c>
      <c r="F63" s="1390"/>
      <c r="I63" s="270" t="s">
        <v>248</v>
      </c>
    </row>
    <row r="64" spans="5:9" ht="12.75">
      <c r="E64" s="1390" t="s">
        <v>259</v>
      </c>
      <c r="F64" s="1390"/>
      <c r="I64" s="270" t="s">
        <v>248</v>
      </c>
    </row>
    <row r="65" spans="5:9" ht="12.75">
      <c r="E65" s="1390" t="s">
        <v>260</v>
      </c>
      <c r="F65" s="1390"/>
      <c r="I65" s="270" t="s">
        <v>248</v>
      </c>
    </row>
    <row r="66" spans="5:9" ht="12.75">
      <c r="E66" s="1390" t="s">
        <v>261</v>
      </c>
      <c r="F66" s="1390"/>
      <c r="I66" s="365">
        <v>740</v>
      </c>
    </row>
    <row r="67" spans="5:9" ht="12.75">
      <c r="E67" s="1393"/>
      <c r="F67" s="1393"/>
      <c r="I67" s="365"/>
    </row>
    <row r="68" spans="5:9" ht="12.75">
      <c r="E68" s="362"/>
      <c r="F68" s="362"/>
      <c r="I68" s="365"/>
    </row>
    <row r="69" spans="5:9" ht="12.75">
      <c r="E69" s="362"/>
      <c r="F69" s="362"/>
      <c r="I69" s="365"/>
    </row>
    <row r="71" spans="1:9" ht="12.75" customHeight="1">
      <c r="A71" s="364" t="s">
        <v>85</v>
      </c>
      <c r="B71" s="1394" t="s">
        <v>458</v>
      </c>
      <c r="C71" s="1394"/>
      <c r="D71" s="1394"/>
      <c r="E71" s="1394"/>
      <c r="F71" s="1394"/>
      <c r="G71" s="1394"/>
      <c r="H71" s="1394"/>
      <c r="I71" s="1394"/>
    </row>
    <row r="72" spans="2:9" ht="12.75">
      <c r="B72" s="1394"/>
      <c r="C72" s="1394"/>
      <c r="D72" s="1394"/>
      <c r="E72" s="1394"/>
      <c r="F72" s="1394"/>
      <c r="G72" s="1394"/>
      <c r="H72" s="1394"/>
      <c r="I72" s="1394"/>
    </row>
    <row r="74" spans="2:9" ht="12.75">
      <c r="B74" s="1396" t="s">
        <v>262</v>
      </c>
      <c r="C74" s="1396"/>
      <c r="D74" s="1396"/>
      <c r="E74" s="1396"/>
      <c r="F74" s="1396"/>
      <c r="G74" s="1396"/>
      <c r="H74" s="1396"/>
      <c r="I74" s="1396"/>
    </row>
    <row r="76" spans="2:9" ht="12.75">
      <c r="B76" s="1391" t="s">
        <v>459</v>
      </c>
      <c r="C76" s="1391"/>
      <c r="D76" s="1391"/>
      <c r="E76" s="1391"/>
      <c r="F76" s="1391"/>
      <c r="G76" s="1391"/>
      <c r="H76" s="1391"/>
      <c r="I76" s="1391"/>
    </row>
    <row r="77" spans="2:9" ht="12.75">
      <c r="B77" s="1392" t="s">
        <v>460</v>
      </c>
      <c r="C77" s="1392"/>
      <c r="D77" s="1392"/>
      <c r="E77" s="1392"/>
      <c r="F77" s="1392"/>
      <c r="G77" s="1392"/>
      <c r="H77" s="1392"/>
      <c r="I77" s="1392"/>
    </row>
    <row r="78" spans="2:9" ht="12.75">
      <c r="B78" s="1392" t="s">
        <v>461</v>
      </c>
      <c r="C78" s="1392"/>
      <c r="D78" s="1392"/>
      <c r="E78" s="1392"/>
      <c r="F78" s="1392"/>
      <c r="G78" s="1392"/>
      <c r="H78" s="1392"/>
      <c r="I78" s="1392"/>
    </row>
    <row r="80" spans="2:9" ht="12.75">
      <c r="B80" s="1391" t="s">
        <v>246</v>
      </c>
      <c r="C80" s="1391"/>
      <c r="D80" s="1391"/>
      <c r="E80" s="1391"/>
      <c r="F80" s="1391"/>
      <c r="G80" s="1391"/>
      <c r="H80" s="1391"/>
      <c r="I80" s="1391"/>
    </row>
    <row r="81" spans="2:9" ht="12.75">
      <c r="B81" s="1391" t="s">
        <v>272</v>
      </c>
      <c r="C81" s="1391"/>
      <c r="D81" s="1391"/>
      <c r="E81" s="1391"/>
      <c r="F81" s="1391"/>
      <c r="G81" s="1391"/>
      <c r="H81" s="1391"/>
      <c r="I81" s="1391"/>
    </row>
    <row r="83" spans="2:9" ht="12.75">
      <c r="B83" s="1391" t="s">
        <v>271</v>
      </c>
      <c r="C83" s="1391"/>
      <c r="D83" s="1391"/>
      <c r="E83" s="1391"/>
      <c r="F83" s="1391"/>
      <c r="G83" s="1391"/>
      <c r="H83" s="1391"/>
      <c r="I83" s="1391"/>
    </row>
    <row r="85" spans="5:9" ht="12.75">
      <c r="E85" s="1390" t="s">
        <v>468</v>
      </c>
      <c r="F85" s="1390"/>
      <c r="I85" s="270" t="s">
        <v>263</v>
      </c>
    </row>
    <row r="86" spans="5:9" ht="12.75">
      <c r="E86" s="1390" t="s">
        <v>469</v>
      </c>
      <c r="F86" s="1390"/>
      <c r="I86" s="270" t="s">
        <v>263</v>
      </c>
    </row>
    <row r="87" spans="5:9" ht="12.75">
      <c r="E87" s="1390" t="s">
        <v>470</v>
      </c>
      <c r="F87" s="1390"/>
      <c r="I87" s="270" t="s">
        <v>263</v>
      </c>
    </row>
    <row r="88" spans="5:9" ht="12.75">
      <c r="E88" s="1390" t="s">
        <v>471</v>
      </c>
      <c r="F88" s="1390"/>
      <c r="I88" s="270" t="s">
        <v>263</v>
      </c>
    </row>
    <row r="89" spans="5:9" ht="12.75">
      <c r="E89" s="1390" t="s">
        <v>472</v>
      </c>
      <c r="F89" s="1390"/>
      <c r="I89" s="270" t="s">
        <v>263</v>
      </c>
    </row>
    <row r="90" spans="5:9" ht="12.75">
      <c r="E90" s="1390" t="s">
        <v>249</v>
      </c>
      <c r="F90" s="1390"/>
      <c r="I90" s="270" t="s">
        <v>263</v>
      </c>
    </row>
    <row r="91" spans="5:9" ht="12.75">
      <c r="E91" s="1390" t="s">
        <v>250</v>
      </c>
      <c r="F91" s="1390"/>
      <c r="I91" s="270" t="s">
        <v>263</v>
      </c>
    </row>
    <row r="92" spans="5:9" ht="12.75">
      <c r="E92" s="1390" t="s">
        <v>251</v>
      </c>
      <c r="F92" s="1390"/>
      <c r="I92" s="270" t="s">
        <v>263</v>
      </c>
    </row>
    <row r="93" spans="5:9" ht="12.75">
      <c r="E93" s="1390" t="s">
        <v>252</v>
      </c>
      <c r="F93" s="1390"/>
      <c r="I93" s="270" t="s">
        <v>263</v>
      </c>
    </row>
    <row r="94" spans="5:9" ht="12.75">
      <c r="E94" s="1390" t="s">
        <v>253</v>
      </c>
      <c r="F94" s="1390"/>
      <c r="I94" s="270" t="s">
        <v>263</v>
      </c>
    </row>
    <row r="95" spans="5:9" ht="12.75">
      <c r="E95" s="1390" t="s">
        <v>254</v>
      </c>
      <c r="F95" s="1390"/>
      <c r="I95" s="270" t="s">
        <v>263</v>
      </c>
    </row>
    <row r="96" spans="5:9" ht="12.75">
      <c r="E96" s="1390" t="s">
        <v>255</v>
      </c>
      <c r="F96" s="1390"/>
      <c r="I96" s="270" t="s">
        <v>263</v>
      </c>
    </row>
    <row r="97" spans="5:9" ht="12.75">
      <c r="E97" s="1390" t="s">
        <v>256</v>
      </c>
      <c r="F97" s="1390"/>
      <c r="I97" s="270" t="s">
        <v>263</v>
      </c>
    </row>
    <row r="98" spans="5:9" ht="12.75">
      <c r="E98" s="1390" t="s">
        <v>257</v>
      </c>
      <c r="F98" s="1390"/>
      <c r="I98" s="270" t="s">
        <v>263</v>
      </c>
    </row>
    <row r="99" spans="5:9" ht="12.75">
      <c r="E99" s="1390" t="s">
        <v>258</v>
      </c>
      <c r="F99" s="1390"/>
      <c r="I99" s="270" t="s">
        <v>263</v>
      </c>
    </row>
    <row r="100" spans="5:9" ht="12.75">
      <c r="E100" s="1390" t="s">
        <v>259</v>
      </c>
      <c r="F100" s="1390"/>
      <c r="I100" s="270" t="s">
        <v>263</v>
      </c>
    </row>
    <row r="101" spans="5:9" ht="12.75">
      <c r="E101" s="1390" t="s">
        <v>260</v>
      </c>
      <c r="F101" s="1390"/>
      <c r="I101" s="270" t="s">
        <v>263</v>
      </c>
    </row>
    <row r="102" spans="5:9" ht="12.75">
      <c r="E102" s="1390" t="s">
        <v>261</v>
      </c>
      <c r="F102" s="1390"/>
      <c r="I102" s="270" t="s">
        <v>264</v>
      </c>
    </row>
    <row r="103" spans="5:9" ht="12.75">
      <c r="E103" s="1393"/>
      <c r="F103" s="1393"/>
      <c r="I103" s="365"/>
    </row>
    <row r="104" ht="12.75">
      <c r="I104" s="365"/>
    </row>
    <row r="105" ht="12.75">
      <c r="I105" s="365"/>
    </row>
    <row r="112" spans="1:9" ht="12.75" customHeight="1">
      <c r="A112" s="366" t="s">
        <v>92</v>
      </c>
      <c r="B112" s="1394" t="s">
        <v>458</v>
      </c>
      <c r="C112" s="1394"/>
      <c r="D112" s="1394"/>
      <c r="E112" s="1394"/>
      <c r="F112" s="1394"/>
      <c r="G112" s="1394"/>
      <c r="H112" s="1394"/>
      <c r="I112" s="1394"/>
    </row>
    <row r="113" spans="2:9" ht="12.75">
      <c r="B113" s="1394"/>
      <c r="C113" s="1394"/>
      <c r="D113" s="1394"/>
      <c r="E113" s="1394"/>
      <c r="F113" s="1394"/>
      <c r="G113" s="1394"/>
      <c r="H113" s="1394"/>
      <c r="I113" s="1394"/>
    </row>
    <row r="114" spans="2:9" ht="12.75">
      <c r="B114" s="361"/>
      <c r="C114" s="361"/>
      <c r="D114" s="361"/>
      <c r="E114" s="361"/>
      <c r="F114" s="361"/>
      <c r="G114" s="361"/>
      <c r="H114" s="361"/>
      <c r="I114" s="361"/>
    </row>
    <row r="115" spans="2:9" ht="12.75">
      <c r="B115" s="1395" t="s">
        <v>265</v>
      </c>
      <c r="C115" s="1395"/>
      <c r="D115" s="1395"/>
      <c r="E115" s="1395"/>
      <c r="F115" s="1395"/>
      <c r="G115" s="1395"/>
      <c r="H115" s="1395"/>
      <c r="I115" s="1395"/>
    </row>
    <row r="116" spans="2:9" ht="12.75">
      <c r="B116" s="361"/>
      <c r="C116" s="361"/>
      <c r="D116" s="361"/>
      <c r="E116" s="361"/>
      <c r="F116" s="361"/>
      <c r="G116" s="361"/>
      <c r="H116" s="361"/>
      <c r="I116" s="361"/>
    </row>
    <row r="117" spans="2:9" ht="12.75">
      <c r="B117" s="1391" t="s">
        <v>459</v>
      </c>
      <c r="C117" s="1391"/>
      <c r="D117" s="1391"/>
      <c r="E117" s="1391"/>
      <c r="F117" s="1391"/>
      <c r="G117" s="1391"/>
      <c r="H117" s="1391"/>
      <c r="I117" s="1391"/>
    </row>
    <row r="118" spans="2:9" ht="12.75">
      <c r="B118" s="1392" t="s">
        <v>460</v>
      </c>
      <c r="C118" s="1392"/>
      <c r="D118" s="1392"/>
      <c r="E118" s="1392"/>
      <c r="F118" s="1392"/>
      <c r="G118" s="1392"/>
      <c r="H118" s="1392"/>
      <c r="I118" s="1392"/>
    </row>
    <row r="119" spans="2:9" ht="12.75">
      <c r="B119" s="1392" t="s">
        <v>461</v>
      </c>
      <c r="C119" s="1392"/>
      <c r="D119" s="1392"/>
      <c r="E119" s="1392"/>
      <c r="F119" s="1392"/>
      <c r="G119" s="1392"/>
      <c r="H119" s="1392"/>
      <c r="I119" s="1392"/>
    </row>
    <row r="120" spans="2:9" ht="12.75">
      <c r="B120" s="361"/>
      <c r="C120" s="361"/>
      <c r="D120" s="361"/>
      <c r="E120" s="361"/>
      <c r="F120" s="361"/>
      <c r="G120" s="361"/>
      <c r="H120" s="361"/>
      <c r="I120" s="361"/>
    </row>
    <row r="121" spans="2:9" ht="12.75">
      <c r="B121" s="1391" t="s">
        <v>246</v>
      </c>
      <c r="C121" s="1391"/>
      <c r="D121" s="1391"/>
      <c r="E121" s="1391"/>
      <c r="F121" s="1391"/>
      <c r="G121" s="1391"/>
      <c r="H121" s="1391"/>
      <c r="I121" s="1391"/>
    </row>
    <row r="122" spans="2:9" ht="12.75">
      <c r="B122" s="1391" t="s">
        <v>273</v>
      </c>
      <c r="C122" s="1391"/>
      <c r="D122" s="1391"/>
      <c r="E122" s="1391"/>
      <c r="F122" s="1391"/>
      <c r="G122" s="1391"/>
      <c r="H122" s="1391"/>
      <c r="I122" s="1391"/>
    </row>
    <row r="123" spans="2:9" ht="12.75" customHeight="1">
      <c r="B123" s="1402" t="s">
        <v>274</v>
      </c>
      <c r="C123" s="1402"/>
      <c r="D123" s="1402"/>
      <c r="E123" s="1402"/>
      <c r="F123" s="1402"/>
      <c r="G123" s="1402"/>
      <c r="H123" s="1402"/>
      <c r="I123" s="1402"/>
    </row>
    <row r="124" spans="2:9" ht="12.75">
      <c r="B124" s="1402"/>
      <c r="C124" s="1402"/>
      <c r="D124" s="1402"/>
      <c r="E124" s="1402"/>
      <c r="F124" s="1402"/>
      <c r="G124" s="1402"/>
      <c r="H124" s="1402"/>
      <c r="I124" s="1402"/>
    </row>
    <row r="125" spans="2:9" ht="12.75" customHeight="1">
      <c r="B125" s="1403" t="s">
        <v>266</v>
      </c>
      <c r="C125" s="1403"/>
      <c r="D125" s="1403"/>
      <c r="E125" s="1403"/>
      <c r="F125" s="1403"/>
      <c r="G125" s="1403"/>
      <c r="H125" s="1403"/>
      <c r="I125" s="1403"/>
    </row>
    <row r="126" spans="2:9" ht="12.75">
      <c r="B126" s="1403"/>
      <c r="C126" s="1403"/>
      <c r="D126" s="1403"/>
      <c r="E126" s="1403"/>
      <c r="F126" s="1403"/>
      <c r="G126" s="1403"/>
      <c r="H126" s="1403"/>
      <c r="I126" s="1403"/>
    </row>
    <row r="127" spans="2:9" ht="12.75">
      <c r="B127" s="359"/>
      <c r="C127" s="359"/>
      <c r="D127" s="359"/>
      <c r="E127" s="359"/>
      <c r="F127" s="359"/>
      <c r="G127" s="359"/>
      <c r="H127" s="359"/>
      <c r="I127" s="359"/>
    </row>
    <row r="128" spans="2:9" ht="12.75">
      <c r="B128" s="1405" t="s">
        <v>297</v>
      </c>
      <c r="C128" s="1405"/>
      <c r="D128" s="1405"/>
      <c r="E128" s="1405"/>
      <c r="F128" s="1405"/>
      <c r="G128" s="1405"/>
      <c r="H128" s="1405"/>
      <c r="I128" s="1405"/>
    </row>
    <row r="130" spans="5:9" ht="12.75">
      <c r="E130" s="367" t="s">
        <v>468</v>
      </c>
      <c r="I130" s="368">
        <v>1007</v>
      </c>
    </row>
    <row r="131" spans="5:9" ht="12.75">
      <c r="E131" s="367" t="s">
        <v>469</v>
      </c>
      <c r="I131" s="368">
        <v>4029</v>
      </c>
    </row>
    <row r="132" spans="5:9" ht="12.75">
      <c r="E132" s="367" t="s">
        <v>470</v>
      </c>
      <c r="I132" s="368">
        <v>4029</v>
      </c>
    </row>
    <row r="133" spans="5:9" ht="12.75">
      <c r="E133" s="367" t="s">
        <v>471</v>
      </c>
      <c r="I133" s="368">
        <v>4029</v>
      </c>
    </row>
    <row r="134" spans="5:9" ht="12.75">
      <c r="E134" s="367" t="s">
        <v>472</v>
      </c>
      <c r="I134" s="368">
        <v>4029</v>
      </c>
    </row>
    <row r="135" spans="5:9" ht="12.75">
      <c r="E135" s="367" t="s">
        <v>249</v>
      </c>
      <c r="I135" s="368">
        <v>4028</v>
      </c>
    </row>
    <row r="136" spans="5:9" ht="12.75">
      <c r="E136" s="367" t="s">
        <v>250</v>
      </c>
      <c r="I136" s="368">
        <v>4028</v>
      </c>
    </row>
    <row r="137" spans="5:9" ht="12.75">
      <c r="E137" s="367" t="s">
        <v>251</v>
      </c>
      <c r="I137" s="368">
        <v>3021</v>
      </c>
    </row>
    <row r="138" spans="5:9" ht="12.75">
      <c r="E138" s="367" t="s">
        <v>457</v>
      </c>
      <c r="I138" s="368">
        <f>SUM(I130:I137)</f>
        <v>28200</v>
      </c>
    </row>
    <row r="139" spans="5:9" ht="12.75">
      <c r="E139" s="367"/>
      <c r="I139" s="368"/>
    </row>
    <row r="141" spans="1:9" ht="12.75" customHeight="1">
      <c r="A141" s="364" t="s">
        <v>94</v>
      </c>
      <c r="B141" s="1394" t="s">
        <v>458</v>
      </c>
      <c r="C141" s="1394"/>
      <c r="D141" s="1394"/>
      <c r="E141" s="1394"/>
      <c r="F141" s="1394"/>
      <c r="G141" s="1394"/>
      <c r="H141" s="1394"/>
      <c r="I141" s="1394"/>
    </row>
    <row r="142" spans="2:9" ht="12.75">
      <c r="B142" s="1394"/>
      <c r="C142" s="1394"/>
      <c r="D142" s="1394"/>
      <c r="E142" s="1394"/>
      <c r="F142" s="1394"/>
      <c r="G142" s="1394"/>
      <c r="H142" s="1394"/>
      <c r="I142" s="1394"/>
    </row>
    <row r="143" spans="2:9" ht="12.75">
      <c r="B143" s="361"/>
      <c r="C143" s="361"/>
      <c r="D143" s="361"/>
      <c r="E143" s="361"/>
      <c r="F143" s="361"/>
      <c r="G143" s="361"/>
      <c r="H143" s="361"/>
      <c r="I143" s="361"/>
    </row>
    <row r="144" spans="2:9" ht="12.75">
      <c r="B144" s="1395" t="s">
        <v>267</v>
      </c>
      <c r="C144" s="1395"/>
      <c r="D144" s="1395"/>
      <c r="E144" s="1395"/>
      <c r="F144" s="1395"/>
      <c r="G144" s="1395"/>
      <c r="H144" s="1395"/>
      <c r="I144" s="1395"/>
    </row>
    <row r="145" spans="2:9" ht="12.75">
      <c r="B145" s="361"/>
      <c r="C145" s="361"/>
      <c r="D145" s="361"/>
      <c r="E145" s="361"/>
      <c r="F145" s="361"/>
      <c r="G145" s="361"/>
      <c r="H145" s="361"/>
      <c r="I145" s="361"/>
    </row>
    <row r="146" spans="2:9" ht="12.75">
      <c r="B146" s="1391" t="s">
        <v>459</v>
      </c>
      <c r="C146" s="1391"/>
      <c r="D146" s="1391"/>
      <c r="E146" s="1391"/>
      <c r="F146" s="1391"/>
      <c r="G146" s="1391"/>
      <c r="H146" s="1391"/>
      <c r="I146" s="1391"/>
    </row>
    <row r="147" spans="2:9" ht="12.75">
      <c r="B147" s="1392" t="s">
        <v>460</v>
      </c>
      <c r="C147" s="1392"/>
      <c r="D147" s="1392"/>
      <c r="E147" s="1392"/>
      <c r="F147" s="1392"/>
      <c r="G147" s="1392"/>
      <c r="H147" s="1392"/>
      <c r="I147" s="1392"/>
    </row>
    <row r="148" spans="2:9" ht="12.75">
      <c r="B148" s="1392" t="s">
        <v>461</v>
      </c>
      <c r="C148" s="1392"/>
      <c r="D148" s="1392"/>
      <c r="E148" s="1392"/>
      <c r="F148" s="1392"/>
      <c r="G148" s="1392"/>
      <c r="H148" s="1392"/>
      <c r="I148" s="1392"/>
    </row>
    <row r="149" spans="2:9" ht="12.75">
      <c r="B149" s="361"/>
      <c r="C149" s="361"/>
      <c r="D149" s="361"/>
      <c r="E149" s="361"/>
      <c r="F149" s="361"/>
      <c r="G149" s="361"/>
      <c r="H149" s="361"/>
      <c r="I149" s="361"/>
    </row>
    <row r="150" spans="2:9" ht="12.75">
      <c r="B150" s="1391" t="s">
        <v>246</v>
      </c>
      <c r="C150" s="1391"/>
      <c r="D150" s="1391"/>
      <c r="E150" s="1391"/>
      <c r="F150" s="1391"/>
      <c r="G150" s="1391"/>
      <c r="H150" s="1391"/>
      <c r="I150" s="1391"/>
    </row>
    <row r="151" spans="2:9" ht="12.75">
      <c r="B151" s="1391" t="s">
        <v>298</v>
      </c>
      <c r="C151" s="1391"/>
      <c r="D151" s="1391"/>
      <c r="E151" s="1391"/>
      <c r="F151" s="1391"/>
      <c r="G151" s="1391"/>
      <c r="H151" s="1391"/>
      <c r="I151" s="1391"/>
    </row>
    <row r="152" spans="2:9" ht="12.75" customHeight="1">
      <c r="B152" s="1404" t="s">
        <v>268</v>
      </c>
      <c r="C152" s="1404"/>
      <c r="D152" s="1404"/>
      <c r="E152" s="1404"/>
      <c r="F152" s="1404"/>
      <c r="G152" s="1404"/>
      <c r="H152" s="1404"/>
      <c r="I152" s="1404"/>
    </row>
    <row r="153" spans="2:9" ht="12.75">
      <c r="B153" s="1404"/>
      <c r="C153" s="1404"/>
      <c r="D153" s="1404"/>
      <c r="E153" s="1404"/>
      <c r="F153" s="1404"/>
      <c r="G153" s="1404"/>
      <c r="H153" s="1404"/>
      <c r="I153" s="1404"/>
    </row>
    <row r="154" spans="2:9" ht="12.75">
      <c r="B154" s="360"/>
      <c r="C154" s="360"/>
      <c r="D154" s="360"/>
      <c r="E154" s="360"/>
      <c r="F154" s="360"/>
      <c r="G154" s="360"/>
      <c r="H154" s="360"/>
      <c r="I154" s="360"/>
    </row>
    <row r="155" spans="2:9" ht="12.75">
      <c r="B155" s="1405" t="s">
        <v>297</v>
      </c>
      <c r="C155" s="1405"/>
      <c r="D155" s="1405"/>
      <c r="E155" s="1405"/>
      <c r="F155" s="1405"/>
      <c r="G155" s="1405"/>
      <c r="H155" s="1405"/>
      <c r="I155" s="1405"/>
    </row>
    <row r="156" spans="2:9" ht="12.75">
      <c r="B156" s="360"/>
      <c r="C156" s="360"/>
      <c r="D156" s="360"/>
      <c r="E156" s="360"/>
      <c r="F156" s="360"/>
      <c r="G156" s="360"/>
      <c r="H156" s="360"/>
      <c r="I156" s="360"/>
    </row>
    <row r="157" spans="5:9" ht="12.75">
      <c r="E157" s="367" t="s">
        <v>468</v>
      </c>
      <c r="I157" s="368">
        <v>117</v>
      </c>
    </row>
    <row r="158" spans="5:9" ht="12.75">
      <c r="E158" s="367" t="s">
        <v>469</v>
      </c>
      <c r="I158" s="368">
        <v>467</v>
      </c>
    </row>
    <row r="159" spans="5:9" ht="12.75">
      <c r="E159" s="367" t="s">
        <v>470</v>
      </c>
      <c r="I159" s="368">
        <v>467</v>
      </c>
    </row>
    <row r="160" spans="5:9" ht="12.75">
      <c r="E160" s="367" t="s">
        <v>471</v>
      </c>
      <c r="I160" s="368">
        <v>467</v>
      </c>
    </row>
    <row r="161" spans="5:9" ht="12.75">
      <c r="E161" s="367" t="s">
        <v>472</v>
      </c>
      <c r="I161" s="368">
        <v>467</v>
      </c>
    </row>
    <row r="162" spans="5:9" ht="12.75">
      <c r="E162" s="367" t="s">
        <v>249</v>
      </c>
      <c r="I162" s="368">
        <v>467</v>
      </c>
    </row>
    <row r="163" spans="5:9" ht="12.75">
      <c r="E163" s="367" t="s">
        <v>250</v>
      </c>
      <c r="I163" s="368">
        <v>467</v>
      </c>
    </row>
    <row r="164" spans="5:9" ht="12.75">
      <c r="E164" s="367" t="s">
        <v>251</v>
      </c>
      <c r="I164" s="368">
        <v>350</v>
      </c>
    </row>
    <row r="165" spans="5:9" ht="12.75">
      <c r="E165" s="367" t="s">
        <v>457</v>
      </c>
      <c r="I165" s="368">
        <f>SUM(I157:I164)</f>
        <v>3269</v>
      </c>
    </row>
    <row r="166" spans="5:9" ht="12.75">
      <c r="E166" s="367"/>
      <c r="I166" s="368"/>
    </row>
    <row r="167" spans="5:9" ht="12.75">
      <c r="E167" s="367"/>
      <c r="I167" s="368"/>
    </row>
    <row r="168" spans="1:9" ht="12.75">
      <c r="A168" s="364" t="s">
        <v>96</v>
      </c>
      <c r="B168" s="1408" t="s">
        <v>220</v>
      </c>
      <c r="C168" s="1408"/>
      <c r="D168" s="1408"/>
      <c r="E168" s="1408"/>
      <c r="F168" s="1408"/>
      <c r="G168" s="1408"/>
      <c r="H168" s="1408"/>
      <c r="I168" s="1408"/>
    </row>
    <row r="170" spans="2:9" ht="12.75">
      <c r="B170" s="1391" t="s">
        <v>459</v>
      </c>
      <c r="C170" s="1391"/>
      <c r="D170" s="1391"/>
      <c r="E170" s="1391"/>
      <c r="F170" s="1391"/>
      <c r="G170" s="1391"/>
      <c r="H170" s="1391"/>
      <c r="I170" s="1391"/>
    </row>
    <row r="171" spans="2:9" ht="12.75">
      <c r="B171" s="1392" t="s">
        <v>217</v>
      </c>
      <c r="C171" s="1392"/>
      <c r="D171" s="1392"/>
      <c r="E171" s="1392"/>
      <c r="F171" s="1392"/>
      <c r="G171" s="1392"/>
      <c r="H171" s="1392"/>
      <c r="I171" s="1392"/>
    </row>
    <row r="172" spans="2:9" ht="12.75">
      <c r="B172" s="1392" t="s">
        <v>218</v>
      </c>
      <c r="C172" s="1392"/>
      <c r="D172" s="1392"/>
      <c r="E172" s="1392"/>
      <c r="F172" s="1392"/>
      <c r="G172" s="1392"/>
      <c r="H172" s="1392"/>
      <c r="I172" s="1392"/>
    </row>
    <row r="174" spans="2:9" ht="12.75">
      <c r="B174" s="1391" t="s">
        <v>219</v>
      </c>
      <c r="C174" s="1391"/>
      <c r="D174" s="1391"/>
      <c r="E174" s="1391"/>
      <c r="F174" s="1391"/>
      <c r="G174" s="1391"/>
      <c r="H174" s="1391"/>
      <c r="I174" s="1391"/>
    </row>
    <row r="175" ht="12.75">
      <c r="B175" s="507" t="s">
        <v>221</v>
      </c>
    </row>
    <row r="177" ht="12.75">
      <c r="B177" s="367" t="s">
        <v>831</v>
      </c>
    </row>
    <row r="179" ht="12.75">
      <c r="B179" s="507" t="s">
        <v>222</v>
      </c>
    </row>
    <row r="180" spans="5:9" ht="12.75">
      <c r="E180" s="367" t="s">
        <v>469</v>
      </c>
      <c r="I180" s="368">
        <v>4445</v>
      </c>
    </row>
    <row r="181" spans="5:9" ht="12.75">
      <c r="E181" s="367" t="s">
        <v>470</v>
      </c>
      <c r="I181" s="368">
        <v>17780</v>
      </c>
    </row>
    <row r="182" spans="5:9" ht="12.75">
      <c r="E182" s="367" t="s">
        <v>471</v>
      </c>
      <c r="I182" s="368">
        <v>17775</v>
      </c>
    </row>
    <row r="183" ht="12.75">
      <c r="I183" s="368"/>
    </row>
    <row r="184" ht="12.75">
      <c r="I184" s="368"/>
    </row>
    <row r="185" spans="1:9" ht="12.75">
      <c r="A185" s="364" t="s">
        <v>99</v>
      </c>
      <c r="B185" s="1406" t="s">
        <v>223</v>
      </c>
      <c r="C185" s="1407"/>
      <c r="D185" s="1407"/>
      <c r="E185" s="1407"/>
      <c r="F185" s="1407"/>
      <c r="G185" s="1407"/>
      <c r="H185" s="1407"/>
      <c r="I185" s="1407"/>
    </row>
    <row r="186" spans="2:9" ht="12.75">
      <c r="B186" s="1391" t="s">
        <v>459</v>
      </c>
      <c r="C186" s="1391"/>
      <c r="D186" s="1391"/>
      <c r="E186" s="1391"/>
      <c r="F186" s="1391"/>
      <c r="G186" s="1391"/>
      <c r="H186" s="1391"/>
      <c r="I186" s="1391"/>
    </row>
    <row r="187" spans="2:9" ht="12.75">
      <c r="B187" s="1392" t="s">
        <v>217</v>
      </c>
      <c r="C187" s="1392"/>
      <c r="D187" s="1392"/>
      <c r="E187" s="1392"/>
      <c r="F187" s="1392"/>
      <c r="G187" s="1392"/>
      <c r="H187" s="1392"/>
      <c r="I187" s="1392"/>
    </row>
    <row r="188" spans="2:9" ht="12.75">
      <c r="B188" s="1392" t="s">
        <v>218</v>
      </c>
      <c r="C188" s="1392"/>
      <c r="D188" s="1392"/>
      <c r="E188" s="1392"/>
      <c r="F188" s="1392"/>
      <c r="G188" s="1392"/>
      <c r="H188" s="1392"/>
      <c r="I188" s="1392"/>
    </row>
    <row r="190" spans="2:9" ht="12.75">
      <c r="B190" s="1391" t="s">
        <v>219</v>
      </c>
      <c r="C190" s="1391"/>
      <c r="D190" s="1391"/>
      <c r="E190" s="1391"/>
      <c r="F190" s="1391"/>
      <c r="G190" s="1391"/>
      <c r="H190" s="1391"/>
      <c r="I190" s="1391"/>
    </row>
    <row r="191" ht="12.75">
      <c r="B191" s="507" t="s">
        <v>221</v>
      </c>
    </row>
    <row r="193" spans="2:9" ht="12.75">
      <c r="B193" s="507" t="s">
        <v>222</v>
      </c>
      <c r="E193" s="367" t="s">
        <v>832</v>
      </c>
      <c r="I193" s="368">
        <v>20002</v>
      </c>
    </row>
    <row r="194" spans="5:9" ht="12.75">
      <c r="E194" s="367" t="s">
        <v>641</v>
      </c>
      <c r="I194" s="368">
        <v>19998</v>
      </c>
    </row>
    <row r="198" spans="1:9" ht="12.75">
      <c r="A198" s="364" t="s">
        <v>104</v>
      </c>
      <c r="B198" s="1408" t="s">
        <v>224</v>
      </c>
      <c r="C198" s="1408"/>
      <c r="D198" s="1408"/>
      <c r="E198" s="1408"/>
      <c r="F198" s="1408"/>
      <c r="G198" s="1408"/>
      <c r="H198" s="1408"/>
      <c r="I198" s="1408"/>
    </row>
    <row r="199" spans="2:9" ht="12.75">
      <c r="B199" s="1391" t="s">
        <v>459</v>
      </c>
      <c r="C199" s="1391"/>
      <c r="D199" s="1391"/>
      <c r="E199" s="1391"/>
      <c r="F199" s="1391"/>
      <c r="G199" s="1391"/>
      <c r="H199" s="1391"/>
      <c r="I199" s="1391"/>
    </row>
    <row r="200" spans="2:9" ht="12.75">
      <c r="B200" s="1390" t="s">
        <v>225</v>
      </c>
      <c r="C200" s="1393"/>
      <c r="D200" s="1393"/>
      <c r="E200" s="1393"/>
      <c r="F200" s="1393"/>
      <c r="G200" s="1393"/>
      <c r="H200" s="1393"/>
      <c r="I200" s="1393"/>
    </row>
    <row r="201" ht="12.75">
      <c r="B201" s="367" t="s">
        <v>269</v>
      </c>
    </row>
    <row r="203" ht="12.75">
      <c r="B203" s="507" t="s">
        <v>226</v>
      </c>
    </row>
    <row r="205" ht="12.75">
      <c r="B205" s="507" t="s">
        <v>222</v>
      </c>
    </row>
    <row r="206" spans="5:9" ht="12.75">
      <c r="E206" s="367" t="s">
        <v>227</v>
      </c>
      <c r="I206" s="368">
        <v>14400</v>
      </c>
    </row>
    <row r="207" spans="5:9" ht="12.75">
      <c r="E207" s="367" t="s">
        <v>228</v>
      </c>
      <c r="I207" s="368">
        <v>14400</v>
      </c>
    </row>
    <row r="208" spans="5:9" ht="12.75">
      <c r="E208" s="367" t="s">
        <v>229</v>
      </c>
      <c r="I208" s="368">
        <v>14400</v>
      </c>
    </row>
    <row r="209" spans="5:9" ht="12.75">
      <c r="E209" s="367" t="s">
        <v>230</v>
      </c>
      <c r="I209" s="368">
        <v>14400</v>
      </c>
    </row>
    <row r="210" spans="5:9" ht="12.75">
      <c r="E210" s="367" t="s">
        <v>231</v>
      </c>
      <c r="I210" s="368">
        <v>14400</v>
      </c>
    </row>
    <row r="211" spans="5:9" ht="12.75">
      <c r="E211" s="367" t="s">
        <v>232</v>
      </c>
      <c r="I211" s="368">
        <v>14400</v>
      </c>
    </row>
    <row r="212" spans="5:9" ht="12.75">
      <c r="E212" s="367" t="s">
        <v>233</v>
      </c>
      <c r="I212" s="368">
        <v>14400</v>
      </c>
    </row>
    <row r="213" spans="5:9" ht="12.75">
      <c r="E213" s="367" t="s">
        <v>234</v>
      </c>
      <c r="I213" s="368">
        <v>14400</v>
      </c>
    </row>
    <row r="214" spans="5:9" ht="12.75">
      <c r="E214" s="367" t="s">
        <v>235</v>
      </c>
      <c r="I214" s="368">
        <v>14800</v>
      </c>
    </row>
  </sheetData>
  <sheetProtection/>
  <mergeCells count="106">
    <mergeCell ref="B199:I199"/>
    <mergeCell ref="B200:I200"/>
    <mergeCell ref="B187:I187"/>
    <mergeCell ref="B188:I188"/>
    <mergeCell ref="B190:I190"/>
    <mergeCell ref="B198:I198"/>
    <mergeCell ref="B174:I174"/>
    <mergeCell ref="B185:I185"/>
    <mergeCell ref="B186:I186"/>
    <mergeCell ref="B168:I168"/>
    <mergeCell ref="B170:I170"/>
    <mergeCell ref="B171:I171"/>
    <mergeCell ref="E54:F54"/>
    <mergeCell ref="B172:I172"/>
    <mergeCell ref="B152:I153"/>
    <mergeCell ref="B155:I155"/>
    <mergeCell ref="B146:I146"/>
    <mergeCell ref="B128:I128"/>
    <mergeCell ref="B148:I148"/>
    <mergeCell ref="B150:I150"/>
    <mergeCell ref="B151:I151"/>
    <mergeCell ref="B119:I119"/>
    <mergeCell ref="B121:I121"/>
    <mergeCell ref="B122:I122"/>
    <mergeCell ref="B123:I124"/>
    <mergeCell ref="B125:I126"/>
    <mergeCell ref="B144:I144"/>
    <mergeCell ref="B147:I147"/>
    <mergeCell ref="G1:I1"/>
    <mergeCell ref="B34:I35"/>
    <mergeCell ref="B7:I8"/>
    <mergeCell ref="B10:I10"/>
    <mergeCell ref="B11:I11"/>
    <mergeCell ref="B12:I12"/>
    <mergeCell ref="E55:F55"/>
    <mergeCell ref="E56:F56"/>
    <mergeCell ref="E57:F57"/>
    <mergeCell ref="E58:F58"/>
    <mergeCell ref="B14:I14"/>
    <mergeCell ref="A3:I3"/>
    <mergeCell ref="B15:I16"/>
    <mergeCell ref="B37:I37"/>
    <mergeCell ref="A4:I4"/>
    <mergeCell ref="A5:I5"/>
    <mergeCell ref="E29:F29"/>
    <mergeCell ref="B18:I18"/>
    <mergeCell ref="E27:F27"/>
    <mergeCell ref="E28:F28"/>
    <mergeCell ref="B20:H20"/>
    <mergeCell ref="B21:H21"/>
    <mergeCell ref="B25:D25"/>
    <mergeCell ref="E26:F26"/>
    <mergeCell ref="E50:F50"/>
    <mergeCell ref="B40:I40"/>
    <mergeCell ref="E30:F30"/>
    <mergeCell ref="E31:F31"/>
    <mergeCell ref="B39:I39"/>
    <mergeCell ref="E63:F63"/>
    <mergeCell ref="E64:F64"/>
    <mergeCell ref="B41:I41"/>
    <mergeCell ref="E51:F51"/>
    <mergeCell ref="E52:F52"/>
    <mergeCell ref="E53:F53"/>
    <mergeCell ref="B44:I45"/>
    <mergeCell ref="B43:I43"/>
    <mergeCell ref="B47:I47"/>
    <mergeCell ref="E49:F49"/>
    <mergeCell ref="E59:F59"/>
    <mergeCell ref="E60:F60"/>
    <mergeCell ref="E61:F61"/>
    <mergeCell ref="E62:F62"/>
    <mergeCell ref="E65:F65"/>
    <mergeCell ref="E86:F86"/>
    <mergeCell ref="E66:F66"/>
    <mergeCell ref="E67:F67"/>
    <mergeCell ref="B71:I72"/>
    <mergeCell ref="B74:I74"/>
    <mergeCell ref="B112:I113"/>
    <mergeCell ref="B141:I142"/>
    <mergeCell ref="E100:F100"/>
    <mergeCell ref="E93:F93"/>
    <mergeCell ref="E94:F94"/>
    <mergeCell ref="E95:F95"/>
    <mergeCell ref="E96:F96"/>
    <mergeCell ref="B115:I115"/>
    <mergeCell ref="B117:I117"/>
    <mergeCell ref="B118:I118"/>
    <mergeCell ref="E90:F90"/>
    <mergeCell ref="E91:F91"/>
    <mergeCell ref="E101:F101"/>
    <mergeCell ref="E92:F92"/>
    <mergeCell ref="E102:F102"/>
    <mergeCell ref="E103:F103"/>
    <mergeCell ref="E97:F97"/>
    <mergeCell ref="E98:F98"/>
    <mergeCell ref="E99:F99"/>
    <mergeCell ref="E89:F89"/>
    <mergeCell ref="B76:I76"/>
    <mergeCell ref="B80:I80"/>
    <mergeCell ref="B81:I81"/>
    <mergeCell ref="B83:I83"/>
    <mergeCell ref="E87:F87"/>
    <mergeCell ref="E88:F88"/>
    <mergeCell ref="B78:I78"/>
    <mergeCell ref="B77:I77"/>
    <mergeCell ref="E85:F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R29"/>
  <sheetViews>
    <sheetView zoomScale="90" zoomScaleNormal="90" zoomScalePageLayoutView="0" workbookViewId="0" topLeftCell="A1">
      <selection activeCell="F14" sqref="F14"/>
    </sheetView>
  </sheetViews>
  <sheetFormatPr defaultColWidth="9.00390625" defaultRowHeight="12.75"/>
  <cols>
    <col min="1" max="1" width="3.75390625" style="508" customWidth="1"/>
    <col min="2" max="3" width="9.125" style="508" customWidth="1"/>
    <col min="4" max="4" width="4.125" style="508" customWidth="1"/>
    <col min="5" max="6" width="10.00390625" style="508" customWidth="1"/>
    <col min="7" max="8" width="9.75390625" style="508" customWidth="1"/>
    <col min="9" max="9" width="9.25390625" style="508" customWidth="1"/>
    <col min="10" max="11" width="9.75390625" style="508" customWidth="1"/>
    <col min="12" max="12" width="9.625" style="508" customWidth="1"/>
    <col min="13" max="14" width="9.375" style="508" customWidth="1"/>
    <col min="15" max="15" width="9.875" style="508" customWidth="1"/>
    <col min="16" max="16" width="8.375" style="508" customWidth="1"/>
    <col min="17" max="17" width="9.625" style="508" customWidth="1"/>
    <col min="18" max="16384" width="9.125" style="508" customWidth="1"/>
  </cols>
  <sheetData>
    <row r="1" spans="13:17" ht="12.75">
      <c r="M1" s="1416" t="s">
        <v>578</v>
      </c>
      <c r="N1" s="1416"/>
      <c r="O1" s="1416"/>
      <c r="P1" s="1416"/>
      <c r="Q1" s="1416"/>
    </row>
    <row r="2" spans="13:17" ht="12.75">
      <c r="M2" s="509"/>
      <c r="N2" s="509"/>
      <c r="O2" s="509"/>
      <c r="P2" s="509"/>
      <c r="Q2" s="509"/>
    </row>
    <row r="5" spans="1:17" ht="17.25" customHeight="1">
      <c r="A5" s="1417" t="s">
        <v>875</v>
      </c>
      <c r="B5" s="1417"/>
      <c r="C5" s="1417"/>
      <c r="D5" s="1417"/>
      <c r="E5" s="1417"/>
      <c r="F5" s="1417"/>
      <c r="G5" s="1417"/>
      <c r="H5" s="1417"/>
      <c r="I5" s="1417"/>
      <c r="J5" s="1417"/>
      <c r="K5" s="1417"/>
      <c r="L5" s="1417"/>
      <c r="M5" s="1417"/>
      <c r="N5" s="1417"/>
      <c r="O5" s="1417"/>
      <c r="P5" s="1417"/>
      <c r="Q5" s="1417"/>
    </row>
    <row r="6" spans="1:17" ht="15.75" customHeight="1">
      <c r="A6" s="1417" t="s">
        <v>868</v>
      </c>
      <c r="B6" s="1417"/>
      <c r="C6" s="1417"/>
      <c r="D6" s="1417"/>
      <c r="E6" s="1417"/>
      <c r="F6" s="1417"/>
      <c r="G6" s="1417"/>
      <c r="H6" s="1417"/>
      <c r="I6" s="1417"/>
      <c r="J6" s="1417"/>
      <c r="K6" s="1417"/>
      <c r="L6" s="1417"/>
      <c r="M6" s="1417"/>
      <c r="N6" s="1417"/>
      <c r="O6" s="1417"/>
      <c r="P6" s="1417"/>
      <c r="Q6" s="1417"/>
    </row>
    <row r="7" spans="1:17" ht="12.75" customHeight="1">
      <c r="A7" s="510"/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</row>
    <row r="8" spans="1:17" ht="12.75" customHeight="1">
      <c r="A8" s="510"/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</row>
    <row r="10" spans="15:17" ht="13.5" thickBot="1">
      <c r="O10" s="1418" t="s">
        <v>70</v>
      </c>
      <c r="P10" s="1418"/>
      <c r="Q10" s="1418"/>
    </row>
    <row r="11" spans="1:17" ht="24.75" customHeight="1" thickTop="1">
      <c r="A11" s="511" t="s">
        <v>71</v>
      </c>
      <c r="B11" s="1419" t="s">
        <v>72</v>
      </c>
      <c r="C11" s="1419"/>
      <c r="D11" s="1419"/>
      <c r="E11" s="512" t="s">
        <v>556</v>
      </c>
      <c r="F11" s="512" t="s">
        <v>557</v>
      </c>
      <c r="G11" s="512" t="s">
        <v>558</v>
      </c>
      <c r="H11" s="512" t="s">
        <v>559</v>
      </c>
      <c r="I11" s="512" t="s">
        <v>560</v>
      </c>
      <c r="J11" s="512" t="s">
        <v>561</v>
      </c>
      <c r="K11" s="512" t="s">
        <v>562</v>
      </c>
      <c r="L11" s="512" t="s">
        <v>563</v>
      </c>
      <c r="M11" s="512" t="s">
        <v>564</v>
      </c>
      <c r="N11" s="512" t="s">
        <v>565</v>
      </c>
      <c r="O11" s="512" t="s">
        <v>566</v>
      </c>
      <c r="P11" s="512" t="s">
        <v>567</v>
      </c>
      <c r="Q11" s="513" t="s">
        <v>443</v>
      </c>
    </row>
    <row r="12" spans="1:17" ht="15" customHeight="1">
      <c r="A12" s="514"/>
      <c r="B12" s="1412" t="s">
        <v>568</v>
      </c>
      <c r="C12" s="1412"/>
      <c r="D12" s="1412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6"/>
    </row>
    <row r="13" spans="1:17" ht="15" customHeight="1">
      <c r="A13" s="517" t="s">
        <v>75</v>
      </c>
      <c r="B13" s="1410" t="s">
        <v>74</v>
      </c>
      <c r="C13" s="1410"/>
      <c r="D13" s="1410"/>
      <c r="E13" s="520">
        <v>12866</v>
      </c>
      <c r="F13" s="520">
        <v>22866</v>
      </c>
      <c r="G13" s="520">
        <v>22866</v>
      </c>
      <c r="H13" s="520">
        <v>12866</v>
      </c>
      <c r="I13" s="520">
        <v>12866</v>
      </c>
      <c r="J13" s="520">
        <v>12866</v>
      </c>
      <c r="K13" s="520">
        <v>12866</v>
      </c>
      <c r="L13" s="520">
        <v>12866</v>
      </c>
      <c r="M13" s="520">
        <v>12866</v>
      </c>
      <c r="N13" s="520">
        <v>32866</v>
      </c>
      <c r="O13" s="520">
        <v>12866</v>
      </c>
      <c r="P13" s="520">
        <v>22750</v>
      </c>
      <c r="Q13" s="521">
        <f aca="true" t="shared" si="0" ref="Q13:Q19">SUM(E13:P13)</f>
        <v>204276</v>
      </c>
    </row>
    <row r="14" spans="1:17" ht="15" customHeight="1">
      <c r="A14" s="517" t="s">
        <v>77</v>
      </c>
      <c r="B14" s="1410" t="s">
        <v>569</v>
      </c>
      <c r="C14" s="1410"/>
      <c r="D14" s="1410"/>
      <c r="E14" s="520">
        <v>27924</v>
      </c>
      <c r="F14" s="522">
        <v>42063</v>
      </c>
      <c r="G14" s="522">
        <v>30535</v>
      </c>
      <c r="H14" s="522">
        <v>24695</v>
      </c>
      <c r="I14" s="522">
        <f>5681*638.71/100</f>
        <v>36285.1151</v>
      </c>
      <c r="J14" s="522">
        <v>58211</v>
      </c>
      <c r="K14" s="522">
        <f>9547*638.71/100</f>
        <v>60977.6437</v>
      </c>
      <c r="L14" s="522">
        <f>7864*638.71/100</f>
        <v>50228.15440000001</v>
      </c>
      <c r="M14" s="522">
        <f>9351*638.71/100</f>
        <v>59725.7721</v>
      </c>
      <c r="N14" s="522">
        <f>6345*638.71/100</f>
        <v>40526.1495</v>
      </c>
      <c r="O14" s="522">
        <f>7351*638.71/100</f>
        <v>46951.5721</v>
      </c>
      <c r="P14" s="522">
        <v>82281</v>
      </c>
      <c r="Q14" s="521">
        <f t="shared" si="0"/>
        <v>560403.4069000001</v>
      </c>
    </row>
    <row r="15" spans="1:17" ht="15" customHeight="1">
      <c r="A15" s="517" t="s">
        <v>85</v>
      </c>
      <c r="B15" s="1410" t="s">
        <v>80</v>
      </c>
      <c r="C15" s="1410"/>
      <c r="D15" s="1410"/>
      <c r="E15" s="523">
        <v>0</v>
      </c>
      <c r="F15" s="523">
        <v>0</v>
      </c>
      <c r="G15" s="522">
        <f>22304*165.63/100</f>
        <v>36942.1152</v>
      </c>
      <c r="H15" s="522">
        <v>5000</v>
      </c>
      <c r="I15" s="522">
        <v>2000</v>
      </c>
      <c r="J15" s="522">
        <v>0</v>
      </c>
      <c r="K15" s="522">
        <v>0</v>
      </c>
      <c r="L15" s="522">
        <v>0</v>
      </c>
      <c r="M15" s="522">
        <f>22304*165.63/100+5000-2000+7116-7000</f>
        <v>40058.1152</v>
      </c>
      <c r="N15" s="522">
        <v>7000</v>
      </c>
      <c r="O15" s="522">
        <v>0</v>
      </c>
      <c r="P15" s="522">
        <v>2500</v>
      </c>
      <c r="Q15" s="521">
        <f t="shared" si="0"/>
        <v>93500.2304</v>
      </c>
    </row>
    <row r="16" spans="1:18" ht="15" customHeight="1">
      <c r="A16" s="517" t="s">
        <v>92</v>
      </c>
      <c r="B16" s="1410" t="s">
        <v>570</v>
      </c>
      <c r="C16" s="1410"/>
      <c r="D16" s="1410"/>
      <c r="E16" s="523">
        <v>795</v>
      </c>
      <c r="F16" s="523">
        <v>795</v>
      </c>
      <c r="G16" s="522">
        <v>795</v>
      </c>
      <c r="H16" s="522">
        <v>4095</v>
      </c>
      <c r="I16" s="522">
        <v>4095</v>
      </c>
      <c r="J16" s="522">
        <v>4095</v>
      </c>
      <c r="K16" s="522">
        <v>4095</v>
      </c>
      <c r="L16" s="522">
        <v>4095</v>
      </c>
      <c r="M16" s="522">
        <v>11095</v>
      </c>
      <c r="N16" s="522">
        <v>796</v>
      </c>
      <c r="O16" s="522">
        <v>796</v>
      </c>
      <c r="P16" s="522">
        <v>796</v>
      </c>
      <c r="Q16" s="521">
        <f t="shared" si="0"/>
        <v>36343</v>
      </c>
      <c r="R16" s="518"/>
    </row>
    <row r="17" spans="1:17" ht="15" customHeight="1">
      <c r="A17" s="517" t="s">
        <v>94</v>
      </c>
      <c r="B17" s="1410" t="s">
        <v>571</v>
      </c>
      <c r="C17" s="1410"/>
      <c r="D17" s="1410"/>
      <c r="E17" s="520">
        <v>250</v>
      </c>
      <c r="F17" s="523">
        <v>0</v>
      </c>
      <c r="G17" s="523">
        <v>0</v>
      </c>
      <c r="H17" s="522">
        <v>250</v>
      </c>
      <c r="I17" s="522">
        <v>0</v>
      </c>
      <c r="J17" s="522">
        <v>0</v>
      </c>
      <c r="K17" s="522">
        <v>250</v>
      </c>
      <c r="L17" s="522">
        <v>0</v>
      </c>
      <c r="M17" s="522">
        <v>0</v>
      </c>
      <c r="N17" s="522">
        <v>250</v>
      </c>
      <c r="O17" s="522">
        <v>0</v>
      </c>
      <c r="P17" s="522">
        <v>0</v>
      </c>
      <c r="Q17" s="521">
        <f t="shared" si="0"/>
        <v>1000</v>
      </c>
    </row>
    <row r="18" spans="1:17" ht="15" customHeight="1">
      <c r="A18" s="517" t="s">
        <v>96</v>
      </c>
      <c r="B18" s="1420" t="s">
        <v>572</v>
      </c>
      <c r="C18" s="1421"/>
      <c r="D18" s="1422"/>
      <c r="E18" s="522">
        <v>0</v>
      </c>
      <c r="F18" s="522">
        <v>4700</v>
      </c>
      <c r="G18" s="522">
        <v>0</v>
      </c>
      <c r="H18" s="522">
        <v>0</v>
      </c>
      <c r="I18" s="522">
        <v>12181</v>
      </c>
      <c r="J18" s="522">
        <v>1167</v>
      </c>
      <c r="K18" s="522">
        <v>0</v>
      </c>
      <c r="L18" s="522">
        <v>0</v>
      </c>
      <c r="M18" s="522">
        <v>0</v>
      </c>
      <c r="N18" s="522">
        <v>0</v>
      </c>
      <c r="O18" s="522">
        <v>20869</v>
      </c>
      <c r="P18" s="522">
        <v>0</v>
      </c>
      <c r="Q18" s="521">
        <f t="shared" si="0"/>
        <v>38917</v>
      </c>
    </row>
    <row r="19" spans="1:17" ht="15" customHeight="1">
      <c r="A19" s="517" t="s">
        <v>99</v>
      </c>
      <c r="B19" s="1420" t="s">
        <v>573</v>
      </c>
      <c r="C19" s="1421"/>
      <c r="D19" s="1422"/>
      <c r="E19" s="522">
        <v>0</v>
      </c>
      <c r="F19" s="522">
        <v>8000</v>
      </c>
      <c r="G19" s="522">
        <v>0</v>
      </c>
      <c r="H19" s="522">
        <v>0</v>
      </c>
      <c r="I19" s="522">
        <v>0</v>
      </c>
      <c r="J19" s="522"/>
      <c r="K19" s="522">
        <v>0</v>
      </c>
      <c r="L19" s="522">
        <v>0</v>
      </c>
      <c r="M19" s="522">
        <v>0</v>
      </c>
      <c r="N19" s="522">
        <v>0</v>
      </c>
      <c r="O19" s="522">
        <v>0</v>
      </c>
      <c r="P19" s="522">
        <v>0</v>
      </c>
      <c r="Q19" s="521">
        <f t="shared" si="0"/>
        <v>8000</v>
      </c>
    </row>
    <row r="20" spans="1:17" ht="15" customHeight="1">
      <c r="A20" s="517" t="s">
        <v>104</v>
      </c>
      <c r="B20" s="1411" t="s">
        <v>574</v>
      </c>
      <c r="C20" s="1411"/>
      <c r="D20" s="1411"/>
      <c r="E20" s="524">
        <f aca="true" t="shared" si="1" ref="E20:P20">SUM(E13:E19)</f>
        <v>41835</v>
      </c>
      <c r="F20" s="524">
        <f t="shared" si="1"/>
        <v>78424</v>
      </c>
      <c r="G20" s="524">
        <f t="shared" si="1"/>
        <v>91138.1152</v>
      </c>
      <c r="H20" s="524">
        <f t="shared" si="1"/>
        <v>46906</v>
      </c>
      <c r="I20" s="524">
        <f t="shared" si="1"/>
        <v>67427.1151</v>
      </c>
      <c r="J20" s="524">
        <f t="shared" si="1"/>
        <v>76339</v>
      </c>
      <c r="K20" s="524">
        <f t="shared" si="1"/>
        <v>78188.6437</v>
      </c>
      <c r="L20" s="524">
        <f t="shared" si="1"/>
        <v>67189.1544</v>
      </c>
      <c r="M20" s="524">
        <f t="shared" si="1"/>
        <v>123744.8873</v>
      </c>
      <c r="N20" s="524">
        <f t="shared" si="1"/>
        <v>81438.1495</v>
      </c>
      <c r="O20" s="524">
        <f t="shared" si="1"/>
        <v>81482.57209999999</v>
      </c>
      <c r="P20" s="524">
        <f t="shared" si="1"/>
        <v>108327</v>
      </c>
      <c r="Q20" s="528">
        <v>942439</v>
      </c>
    </row>
    <row r="21" spans="1:17" ht="15.75" customHeight="1">
      <c r="A21" s="514"/>
      <c r="B21" s="1412" t="s">
        <v>333</v>
      </c>
      <c r="C21" s="1412"/>
      <c r="D21" s="1412"/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1"/>
    </row>
    <row r="22" spans="1:17" ht="15" customHeight="1">
      <c r="A22" s="517" t="s">
        <v>108</v>
      </c>
      <c r="B22" s="1410" t="s">
        <v>146</v>
      </c>
      <c r="C22" s="1410"/>
      <c r="D22" s="1410"/>
      <c r="E22" s="522">
        <v>60846</v>
      </c>
      <c r="F22" s="522">
        <v>105728</v>
      </c>
      <c r="G22" s="522">
        <v>79582</v>
      </c>
      <c r="H22" s="522">
        <v>67590</v>
      </c>
      <c r="I22" s="522">
        <v>58556</v>
      </c>
      <c r="J22" s="522">
        <v>77492</v>
      </c>
      <c r="K22" s="522">
        <v>76571</v>
      </c>
      <c r="L22" s="522">
        <v>67483</v>
      </c>
      <c r="M22" s="522">
        <v>74292</v>
      </c>
      <c r="N22" s="522">
        <v>76605</v>
      </c>
      <c r="O22" s="522">
        <v>45810</v>
      </c>
      <c r="P22" s="522">
        <v>78183</v>
      </c>
      <c r="Q22" s="521">
        <f>SUM(E22:P22)</f>
        <v>868738</v>
      </c>
    </row>
    <row r="23" spans="1:17" ht="15" customHeight="1">
      <c r="A23" s="517" t="s">
        <v>112</v>
      </c>
      <c r="B23" s="1410" t="s">
        <v>128</v>
      </c>
      <c r="C23" s="1410"/>
      <c r="D23" s="1410"/>
      <c r="E23" s="522">
        <v>0</v>
      </c>
      <c r="F23" s="522">
        <v>0</v>
      </c>
      <c r="G23" s="522">
        <v>0</v>
      </c>
      <c r="H23" s="522">
        <v>1511</v>
      </c>
      <c r="I23" s="522">
        <v>500</v>
      </c>
      <c r="J23" s="522">
        <v>500</v>
      </c>
      <c r="K23" s="522">
        <v>1000</v>
      </c>
      <c r="L23" s="522">
        <v>3000</v>
      </c>
      <c r="M23" s="522">
        <v>0</v>
      </c>
      <c r="N23" s="522">
        <v>10670</v>
      </c>
      <c r="O23" s="522">
        <v>0</v>
      </c>
      <c r="P23" s="522">
        <v>0</v>
      </c>
      <c r="Q23" s="521">
        <f>SUM(E23:P23)</f>
        <v>17181</v>
      </c>
    </row>
    <row r="24" spans="1:17" ht="15" customHeight="1">
      <c r="A24" s="517" t="s">
        <v>114</v>
      </c>
      <c r="B24" s="1410" t="s">
        <v>575</v>
      </c>
      <c r="C24" s="1410"/>
      <c r="D24" s="1410"/>
      <c r="E24" s="522">
        <v>0</v>
      </c>
      <c r="F24" s="522">
        <v>0</v>
      </c>
      <c r="G24" s="522">
        <v>0</v>
      </c>
      <c r="H24" s="522">
        <v>0</v>
      </c>
      <c r="I24" s="522">
        <v>0</v>
      </c>
      <c r="J24" s="522">
        <v>1167</v>
      </c>
      <c r="K24" s="522">
        <v>0</v>
      </c>
      <c r="L24" s="522">
        <v>0</v>
      </c>
      <c r="M24" s="522">
        <v>1000</v>
      </c>
      <c r="N24" s="522">
        <v>0</v>
      </c>
      <c r="O24" s="522">
        <v>0</v>
      </c>
      <c r="P24" s="522">
        <v>25569</v>
      </c>
      <c r="Q24" s="521">
        <f>SUM(E24:P24)</f>
        <v>27736</v>
      </c>
    </row>
    <row r="25" spans="1:17" ht="15" customHeight="1">
      <c r="A25" s="517" t="s">
        <v>117</v>
      </c>
      <c r="B25" s="1410" t="s">
        <v>576</v>
      </c>
      <c r="C25" s="1410"/>
      <c r="D25" s="1410"/>
      <c r="E25" s="522">
        <v>10989</v>
      </c>
      <c r="F25" s="522">
        <v>2696</v>
      </c>
      <c r="G25" s="522">
        <v>6000</v>
      </c>
      <c r="H25" s="522">
        <v>2100</v>
      </c>
      <c r="I25" s="522">
        <v>0</v>
      </c>
      <c r="J25" s="522">
        <v>0</v>
      </c>
      <c r="K25" s="522">
        <v>2100</v>
      </c>
      <c r="L25" s="522">
        <v>0</v>
      </c>
      <c r="M25" s="522">
        <v>0</v>
      </c>
      <c r="N25" s="522">
        <v>2352</v>
      </c>
      <c r="O25" s="522">
        <v>0</v>
      </c>
      <c r="P25" s="522">
        <v>2547</v>
      </c>
      <c r="Q25" s="521">
        <f>SUM(E25:P25)</f>
        <v>28784</v>
      </c>
    </row>
    <row r="26" spans="1:17" ht="15" customHeight="1">
      <c r="A26" s="517" t="s">
        <v>119</v>
      </c>
      <c r="B26" s="1411" t="s">
        <v>577</v>
      </c>
      <c r="C26" s="1411"/>
      <c r="D26" s="1411"/>
      <c r="E26" s="524">
        <f aca="true" t="shared" si="2" ref="E26:Q26">SUM(E22:E25)</f>
        <v>71835</v>
      </c>
      <c r="F26" s="524">
        <f t="shared" si="2"/>
        <v>108424</v>
      </c>
      <c r="G26" s="524">
        <f t="shared" si="2"/>
        <v>85582</v>
      </c>
      <c r="H26" s="524">
        <f t="shared" si="2"/>
        <v>71201</v>
      </c>
      <c r="I26" s="524">
        <f t="shared" si="2"/>
        <v>59056</v>
      </c>
      <c r="J26" s="524">
        <f t="shared" si="2"/>
        <v>79159</v>
      </c>
      <c r="K26" s="524">
        <f t="shared" si="2"/>
        <v>79671</v>
      </c>
      <c r="L26" s="524">
        <f t="shared" si="2"/>
        <v>70483</v>
      </c>
      <c r="M26" s="524">
        <f t="shared" si="2"/>
        <v>75292</v>
      </c>
      <c r="N26" s="524">
        <f t="shared" si="2"/>
        <v>89627</v>
      </c>
      <c r="O26" s="524">
        <f t="shared" si="2"/>
        <v>45810</v>
      </c>
      <c r="P26" s="524">
        <f t="shared" si="2"/>
        <v>106299</v>
      </c>
      <c r="Q26" s="528">
        <f t="shared" si="2"/>
        <v>942439</v>
      </c>
    </row>
    <row r="27" spans="1:17" ht="15" customHeight="1">
      <c r="A27" s="526"/>
      <c r="B27" s="1413" t="s">
        <v>581</v>
      </c>
      <c r="C27" s="984"/>
      <c r="D27" s="985"/>
      <c r="E27" s="527">
        <f>E20-E26</f>
        <v>-30000</v>
      </c>
      <c r="F27" s="527">
        <f aca="true" t="shared" si="3" ref="F27:Q27">F20-F26</f>
        <v>-30000</v>
      </c>
      <c r="G27" s="527">
        <f t="shared" si="3"/>
        <v>5556.1152</v>
      </c>
      <c r="H27" s="527">
        <f t="shared" si="3"/>
        <v>-24295</v>
      </c>
      <c r="I27" s="527">
        <f t="shared" si="3"/>
        <v>8371.115099999995</v>
      </c>
      <c r="J27" s="527">
        <f t="shared" si="3"/>
        <v>-2820</v>
      </c>
      <c r="K27" s="527">
        <f t="shared" si="3"/>
        <v>-1482.3562999999995</v>
      </c>
      <c r="L27" s="527">
        <f t="shared" si="3"/>
        <v>-3293.8456000000006</v>
      </c>
      <c r="M27" s="527">
        <f t="shared" si="3"/>
        <v>48452.8873</v>
      </c>
      <c r="N27" s="527">
        <f t="shared" si="3"/>
        <v>-8188.8505000000005</v>
      </c>
      <c r="O27" s="527">
        <f t="shared" si="3"/>
        <v>35672.57209999999</v>
      </c>
      <c r="P27" s="527">
        <f t="shared" si="3"/>
        <v>2028</v>
      </c>
      <c r="Q27" s="529">
        <f t="shared" si="3"/>
        <v>0</v>
      </c>
    </row>
    <row r="28" spans="1:17" ht="15" customHeight="1">
      <c r="A28" s="526" t="s">
        <v>348</v>
      </c>
      <c r="B28" s="1413" t="s">
        <v>579</v>
      </c>
      <c r="C28" s="1414"/>
      <c r="D28" s="1415"/>
      <c r="E28" s="527">
        <v>0</v>
      </c>
      <c r="F28" s="527">
        <v>0</v>
      </c>
      <c r="G28" s="527">
        <v>0</v>
      </c>
      <c r="H28" s="527">
        <v>0</v>
      </c>
      <c r="I28" s="527">
        <v>0</v>
      </c>
      <c r="J28" s="527">
        <v>0</v>
      </c>
      <c r="K28" s="527">
        <v>0</v>
      </c>
      <c r="L28" s="527">
        <v>0</v>
      </c>
      <c r="M28" s="527">
        <v>0</v>
      </c>
      <c r="N28" s="527">
        <v>0</v>
      </c>
      <c r="O28" s="527">
        <v>0</v>
      </c>
      <c r="P28" s="527">
        <v>0</v>
      </c>
      <c r="Q28" s="528">
        <f>SUM(E28:P28)</f>
        <v>0</v>
      </c>
    </row>
    <row r="29" spans="1:17" ht="15.75" customHeight="1" thickBot="1">
      <c r="A29" s="519"/>
      <c r="B29" s="1409" t="s">
        <v>580</v>
      </c>
      <c r="C29" s="1409"/>
      <c r="D29" s="1409"/>
      <c r="E29" s="525">
        <f>E20-E26-E28</f>
        <v>-30000</v>
      </c>
      <c r="F29" s="525">
        <f aca="true" t="shared" si="4" ref="F29:P29">F20-F26-F28</f>
        <v>-30000</v>
      </c>
      <c r="G29" s="525">
        <f t="shared" si="4"/>
        <v>5556.1152</v>
      </c>
      <c r="H29" s="525">
        <f t="shared" si="4"/>
        <v>-24295</v>
      </c>
      <c r="I29" s="525">
        <f t="shared" si="4"/>
        <v>8371.115099999995</v>
      </c>
      <c r="J29" s="525">
        <f t="shared" si="4"/>
        <v>-2820</v>
      </c>
      <c r="K29" s="525">
        <f t="shared" si="4"/>
        <v>-1482.3562999999995</v>
      </c>
      <c r="L29" s="525">
        <f t="shared" si="4"/>
        <v>-3293.8456000000006</v>
      </c>
      <c r="M29" s="525">
        <f t="shared" si="4"/>
        <v>48452.8873</v>
      </c>
      <c r="N29" s="525">
        <f t="shared" si="4"/>
        <v>-8188.8505000000005</v>
      </c>
      <c r="O29" s="525">
        <f t="shared" si="4"/>
        <v>35672.57209999999</v>
      </c>
      <c r="P29" s="525">
        <f t="shared" si="4"/>
        <v>2028</v>
      </c>
      <c r="Q29" s="530">
        <f>Q20-Q26-Q28</f>
        <v>0</v>
      </c>
    </row>
    <row r="30" ht="13.5" thickTop="1"/>
  </sheetData>
  <sheetProtection/>
  <mergeCells count="23">
    <mergeCell ref="B11:D11"/>
    <mergeCell ref="B18:D18"/>
    <mergeCell ref="B23:D23"/>
    <mergeCell ref="B14:D14"/>
    <mergeCell ref="B13:D13"/>
    <mergeCell ref="B19:D19"/>
    <mergeCell ref="B12:D12"/>
    <mergeCell ref="B16:D16"/>
    <mergeCell ref="B20:D20"/>
    <mergeCell ref="B17:D17"/>
    <mergeCell ref="M1:Q1"/>
    <mergeCell ref="A5:Q5"/>
    <mergeCell ref="A6:Q6"/>
    <mergeCell ref="O10:Q10"/>
    <mergeCell ref="B29:D29"/>
    <mergeCell ref="B15:D15"/>
    <mergeCell ref="B25:D25"/>
    <mergeCell ref="B26:D26"/>
    <mergeCell ref="B21:D21"/>
    <mergeCell ref="B22:D22"/>
    <mergeCell ref="B28:D28"/>
    <mergeCell ref="B24:D24"/>
    <mergeCell ref="B27:D27"/>
  </mergeCells>
  <printOptions/>
  <pageMargins left="0.37" right="0.28" top="1" bottom="1" header="0.5" footer="0.5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J52"/>
  <sheetViews>
    <sheetView zoomScale="90" zoomScaleNormal="90" zoomScalePageLayoutView="0" workbookViewId="0" topLeftCell="A1">
      <selection activeCell="E11" sqref="E11:G14"/>
    </sheetView>
  </sheetViews>
  <sheetFormatPr defaultColWidth="9.00390625" defaultRowHeight="12.75"/>
  <cols>
    <col min="1" max="1" width="4.00390625" style="532" customWidth="1"/>
    <col min="2" max="3" width="9.125" style="532" customWidth="1"/>
    <col min="4" max="4" width="12.125" style="532" customWidth="1"/>
    <col min="5" max="6" width="9.125" style="532" customWidth="1"/>
    <col min="7" max="7" width="5.00390625" style="532" customWidth="1"/>
    <col min="8" max="16384" width="9.125" style="532" customWidth="1"/>
  </cols>
  <sheetData>
    <row r="1" spans="1:10" ht="12.75">
      <c r="A1" s="531"/>
      <c r="B1" s="531"/>
      <c r="C1" s="531"/>
      <c r="D1" s="531"/>
      <c r="E1" s="531"/>
      <c r="F1" s="531"/>
      <c r="G1" s="1438" t="s">
        <v>584</v>
      </c>
      <c r="H1" s="1438"/>
      <c r="I1" s="1438"/>
      <c r="J1" s="1438"/>
    </row>
    <row r="2" spans="1:10" ht="12.75">
      <c r="A2" s="531"/>
      <c r="B2" s="531"/>
      <c r="C2" s="531"/>
      <c r="D2" s="531"/>
      <c r="E2" s="531"/>
      <c r="F2" s="531"/>
      <c r="G2" s="533"/>
      <c r="H2" s="533"/>
      <c r="I2" s="533"/>
      <c r="J2" s="533"/>
    </row>
    <row r="3" spans="1:10" ht="12.75">
      <c r="A3" s="531"/>
      <c r="B3" s="531"/>
      <c r="C3" s="531"/>
      <c r="D3" s="531"/>
      <c r="E3" s="531"/>
      <c r="F3" s="531"/>
      <c r="G3" s="533"/>
      <c r="H3" s="533"/>
      <c r="I3" s="533"/>
      <c r="J3" s="533"/>
    </row>
    <row r="4" spans="1:10" ht="12.75">
      <c r="A4" s="531"/>
      <c r="B4" s="531"/>
      <c r="C4" s="531"/>
      <c r="D4" s="531"/>
      <c r="E4" s="531"/>
      <c r="F4" s="531"/>
      <c r="G4" s="531"/>
      <c r="H4" s="531"/>
      <c r="I4" s="531"/>
      <c r="J4" s="531"/>
    </row>
    <row r="5" spans="1:10" ht="12.75" customHeight="1">
      <c r="A5" s="1439" t="s">
        <v>875</v>
      </c>
      <c r="B5" s="1439"/>
      <c r="C5" s="1439"/>
      <c r="D5" s="1439"/>
      <c r="E5" s="1439"/>
      <c r="F5" s="1439"/>
      <c r="G5" s="1439"/>
      <c r="H5" s="1439"/>
      <c r="I5" s="1439"/>
      <c r="J5" s="1439"/>
    </row>
    <row r="6" spans="1:10" ht="16.5" customHeight="1">
      <c r="A6" s="1439" t="s">
        <v>838</v>
      </c>
      <c r="B6" s="1439"/>
      <c r="C6" s="1439"/>
      <c r="D6" s="1439"/>
      <c r="E6" s="1439"/>
      <c r="F6" s="1439"/>
      <c r="G6" s="1439"/>
      <c r="H6" s="1439"/>
      <c r="I6" s="1439"/>
      <c r="J6" s="1439"/>
    </row>
    <row r="7" spans="1:10" ht="12.75" customHeight="1">
      <c r="A7" s="534"/>
      <c r="B7" s="534"/>
      <c r="C7" s="534"/>
      <c r="D7" s="534"/>
      <c r="E7" s="534"/>
      <c r="F7" s="534"/>
      <c r="G7" s="534"/>
      <c r="H7" s="534"/>
      <c r="I7" s="534"/>
      <c r="J7" s="534"/>
    </row>
    <row r="8" spans="1:10" ht="12.75" customHeight="1">
      <c r="A8" s="534"/>
      <c r="B8" s="534"/>
      <c r="C8" s="534"/>
      <c r="D8" s="534"/>
      <c r="E8" s="534"/>
      <c r="F8" s="534"/>
      <c r="G8" s="534"/>
      <c r="H8" s="534"/>
      <c r="I8" s="534"/>
      <c r="J8" s="534"/>
    </row>
    <row r="9" spans="1:10" ht="12.75" customHeight="1">
      <c r="A9" s="534"/>
      <c r="B9" s="534"/>
      <c r="C9" s="534"/>
      <c r="D9" s="534"/>
      <c r="E9" s="534"/>
      <c r="F9" s="534"/>
      <c r="G9" s="534"/>
      <c r="H9" s="534"/>
      <c r="I9" s="534"/>
      <c r="J9" s="534"/>
    </row>
    <row r="10" spans="1:10" ht="13.5" thickBot="1">
      <c r="A10" s="531"/>
      <c r="B10" s="531"/>
      <c r="C10" s="531"/>
      <c r="D10" s="531"/>
      <c r="E10" s="531"/>
      <c r="F10" s="531"/>
      <c r="G10" s="531"/>
      <c r="H10" s="531"/>
      <c r="I10" s="1440" t="s">
        <v>70</v>
      </c>
      <c r="J10" s="1440"/>
    </row>
    <row r="11" spans="1:10" ht="13.5" thickTop="1">
      <c r="A11" s="1432" t="s">
        <v>71</v>
      </c>
      <c r="B11" s="1434" t="s">
        <v>582</v>
      </c>
      <c r="C11" s="1434"/>
      <c r="D11" s="1434"/>
      <c r="E11" s="1434" t="s">
        <v>839</v>
      </c>
      <c r="F11" s="1434"/>
      <c r="G11" s="1434"/>
      <c r="H11" s="1434" t="s">
        <v>583</v>
      </c>
      <c r="I11" s="1434"/>
      <c r="J11" s="1436"/>
    </row>
    <row r="12" spans="1:10" ht="12.75">
      <c r="A12" s="1433"/>
      <c r="B12" s="1435"/>
      <c r="C12" s="1435"/>
      <c r="D12" s="1435"/>
      <c r="E12" s="1435"/>
      <c r="F12" s="1435"/>
      <c r="G12" s="1435"/>
      <c r="H12" s="1435"/>
      <c r="I12" s="1435"/>
      <c r="J12" s="1437"/>
    </row>
    <row r="13" spans="1:10" ht="12.75">
      <c r="A13" s="1433"/>
      <c r="B13" s="1435"/>
      <c r="C13" s="1435"/>
      <c r="D13" s="1435"/>
      <c r="E13" s="1435"/>
      <c r="F13" s="1435"/>
      <c r="G13" s="1435"/>
      <c r="H13" s="1435"/>
      <c r="I13" s="1435"/>
      <c r="J13" s="1437"/>
    </row>
    <row r="14" spans="1:10" ht="12.75">
      <c r="A14" s="1433"/>
      <c r="B14" s="1435"/>
      <c r="C14" s="1435"/>
      <c r="D14" s="1435"/>
      <c r="E14" s="1435"/>
      <c r="F14" s="1435"/>
      <c r="G14" s="1435"/>
      <c r="H14" s="1435"/>
      <c r="I14" s="1435"/>
      <c r="J14" s="1437"/>
    </row>
    <row r="15" spans="1:10" ht="24" customHeight="1">
      <c r="A15" s="535" t="s">
        <v>75</v>
      </c>
      <c r="B15" s="1447" t="s">
        <v>586</v>
      </c>
      <c r="C15" s="1448"/>
      <c r="D15" s="1449"/>
      <c r="E15" s="1450">
        <v>0</v>
      </c>
      <c r="F15" s="1451"/>
      <c r="G15" s="1451"/>
      <c r="H15" s="1429" t="s">
        <v>585</v>
      </c>
      <c r="I15" s="1430"/>
      <c r="J15" s="1431"/>
    </row>
    <row r="16" spans="1:10" ht="37.5" customHeight="1">
      <c r="A16" s="538" t="s">
        <v>77</v>
      </c>
      <c r="B16" s="1423" t="s">
        <v>837</v>
      </c>
      <c r="C16" s="1424"/>
      <c r="D16" s="1425"/>
      <c r="E16" s="1426">
        <v>28784</v>
      </c>
      <c r="F16" s="1427"/>
      <c r="G16" s="1428"/>
      <c r="H16" s="1429" t="s">
        <v>585</v>
      </c>
      <c r="I16" s="1430"/>
      <c r="J16" s="1431"/>
    </row>
    <row r="17" spans="1:10" ht="16.5" customHeight="1" thickBot="1">
      <c r="A17" s="536"/>
      <c r="B17" s="1452" t="s">
        <v>443</v>
      </c>
      <c r="C17" s="1452"/>
      <c r="D17" s="1452"/>
      <c r="E17" s="1441">
        <f>SUM(E15:G16)</f>
        <v>28784</v>
      </c>
      <c r="F17" s="1442"/>
      <c r="G17" s="1443"/>
      <c r="H17" s="1444"/>
      <c r="I17" s="1445"/>
      <c r="J17" s="1446"/>
    </row>
    <row r="18" ht="16.5" customHeight="1" thickTop="1"/>
    <row r="52" ht="12.75">
      <c r="J52" s="537"/>
    </row>
  </sheetData>
  <sheetProtection/>
  <mergeCells count="17">
    <mergeCell ref="E17:G17"/>
    <mergeCell ref="H15:J15"/>
    <mergeCell ref="H17:J17"/>
    <mergeCell ref="B15:D15"/>
    <mergeCell ref="E15:G15"/>
    <mergeCell ref="B17:D17"/>
    <mergeCell ref="G1:J1"/>
    <mergeCell ref="A5:J5"/>
    <mergeCell ref="A6:J6"/>
    <mergeCell ref="I10:J10"/>
    <mergeCell ref="B16:D16"/>
    <mergeCell ref="E16:G16"/>
    <mergeCell ref="H16:J16"/>
    <mergeCell ref="A11:A14"/>
    <mergeCell ref="B11:D14"/>
    <mergeCell ref="E11:G14"/>
    <mergeCell ref="H11:J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F43"/>
  <sheetViews>
    <sheetView zoomScale="90" zoomScaleNormal="90" zoomScalePageLayoutView="0" workbookViewId="0" topLeftCell="A1">
      <selection activeCell="D11" sqref="D11"/>
    </sheetView>
  </sheetViews>
  <sheetFormatPr defaultColWidth="9.00390625" defaultRowHeight="12.75"/>
  <cols>
    <col min="1" max="1" width="4.00390625" style="539" customWidth="1"/>
    <col min="2" max="2" width="36.375" style="539" customWidth="1"/>
    <col min="3" max="3" width="12.125" style="539" customWidth="1"/>
    <col min="4" max="4" width="12.625" style="539" customWidth="1"/>
    <col min="5" max="5" width="10.875" style="539" customWidth="1"/>
    <col min="6" max="6" width="9.875" style="539" customWidth="1"/>
    <col min="7" max="16384" width="9.125" style="539" customWidth="1"/>
  </cols>
  <sheetData>
    <row r="1" spans="2:6" ht="12.75">
      <c r="B1" s="1457" t="s">
        <v>595</v>
      </c>
      <c r="C1" s="1457"/>
      <c r="D1" s="1457"/>
      <c r="E1" s="1457"/>
      <c r="F1" s="1457"/>
    </row>
    <row r="2" spans="2:6" ht="12.75">
      <c r="B2" s="540"/>
      <c r="C2" s="540"/>
      <c r="D2" s="540"/>
      <c r="E2" s="540"/>
      <c r="F2" s="540"/>
    </row>
    <row r="3" spans="1:6" ht="12.75">
      <c r="A3" s="1458" t="s">
        <v>874</v>
      </c>
      <c r="B3" s="1458"/>
      <c r="C3" s="1458"/>
      <c r="D3" s="1458"/>
      <c r="E3" s="1458"/>
      <c r="F3" s="1458"/>
    </row>
    <row r="4" spans="1:6" ht="16.5" customHeight="1">
      <c r="A4" s="1458" t="s">
        <v>840</v>
      </c>
      <c r="B4" s="1458"/>
      <c r="C4" s="1458"/>
      <c r="D4" s="1458"/>
      <c r="E4" s="1458"/>
      <c r="F4" s="1458"/>
    </row>
    <row r="5" spans="1:6" ht="12.75" customHeight="1">
      <c r="A5" s="1458" t="s">
        <v>872</v>
      </c>
      <c r="B5" s="1204"/>
      <c r="C5" s="1204"/>
      <c r="D5" s="1204"/>
      <c r="E5" s="1204"/>
      <c r="F5" s="1204"/>
    </row>
    <row r="6" spans="1:6" ht="21" customHeight="1" thickBot="1">
      <c r="A6" s="541"/>
      <c r="B6" s="542"/>
      <c r="C6" s="542"/>
      <c r="D6" s="542"/>
      <c r="E6" s="542"/>
      <c r="F6" s="543" t="s">
        <v>70</v>
      </c>
    </row>
    <row r="7" spans="1:6" ht="13.5" thickTop="1">
      <c r="A7" s="1459" t="s">
        <v>71</v>
      </c>
      <c r="B7" s="1461" t="s">
        <v>587</v>
      </c>
      <c r="C7" s="1462"/>
      <c r="D7" s="1465" t="s">
        <v>588</v>
      </c>
      <c r="E7" s="1466"/>
      <c r="F7" s="1467"/>
    </row>
    <row r="8" spans="1:6" ht="12.75">
      <c r="A8" s="1460"/>
      <c r="B8" s="1463"/>
      <c r="C8" s="1464"/>
      <c r="D8" s="1468"/>
      <c r="E8" s="1469"/>
      <c r="F8" s="1470"/>
    </row>
    <row r="9" spans="1:6" ht="12.75" customHeight="1">
      <c r="A9" s="1460"/>
      <c r="B9" s="1471" t="s">
        <v>589</v>
      </c>
      <c r="C9" s="1471" t="s">
        <v>590</v>
      </c>
      <c r="D9" s="1471" t="s">
        <v>591</v>
      </c>
      <c r="E9" s="1453" t="s">
        <v>592</v>
      </c>
      <c r="F9" s="1455" t="s">
        <v>593</v>
      </c>
    </row>
    <row r="10" spans="1:6" ht="24" customHeight="1">
      <c r="A10" s="1460"/>
      <c r="B10" s="1472"/>
      <c r="C10" s="1472"/>
      <c r="D10" s="1473"/>
      <c r="E10" s="1454"/>
      <c r="F10" s="1456"/>
    </row>
    <row r="11" spans="1:6" ht="66" customHeight="1">
      <c r="A11" s="544" t="s">
        <v>85</v>
      </c>
      <c r="B11" s="545"/>
      <c r="C11" s="546"/>
      <c r="D11" s="547"/>
      <c r="E11" s="546"/>
      <c r="F11" s="548"/>
    </row>
    <row r="12" spans="1:6" ht="58.5" customHeight="1">
      <c r="A12" s="544" t="s">
        <v>92</v>
      </c>
      <c r="B12" s="545"/>
      <c r="C12" s="546"/>
      <c r="D12" s="547"/>
      <c r="E12" s="546"/>
      <c r="F12" s="548"/>
    </row>
    <row r="13" spans="1:6" ht="49.5" customHeight="1">
      <c r="A13" s="549" t="s">
        <v>104</v>
      </c>
      <c r="B13" s="545"/>
      <c r="C13" s="546"/>
      <c r="D13" s="547"/>
      <c r="E13" s="546"/>
      <c r="F13" s="548"/>
    </row>
    <row r="14" spans="1:6" ht="51.75" customHeight="1">
      <c r="A14" s="544" t="s">
        <v>108</v>
      </c>
      <c r="B14" s="545"/>
      <c r="C14" s="546"/>
      <c r="D14" s="547"/>
      <c r="E14" s="546"/>
      <c r="F14" s="548"/>
    </row>
    <row r="15" spans="1:6" ht="43.5" customHeight="1">
      <c r="A15" s="544" t="s">
        <v>112</v>
      </c>
      <c r="B15" s="545"/>
      <c r="C15" s="546"/>
      <c r="D15" s="547"/>
      <c r="E15" s="546"/>
      <c r="F15" s="548"/>
    </row>
    <row r="16" spans="1:6" ht="114.75" customHeight="1" thickBot="1">
      <c r="A16" s="550" t="s">
        <v>114</v>
      </c>
      <c r="B16" s="551"/>
      <c r="C16" s="552"/>
      <c r="D16" s="553"/>
      <c r="E16" s="552"/>
      <c r="F16" s="554"/>
    </row>
    <row r="17" spans="1:6" ht="21" customHeight="1" thickBot="1">
      <c r="A17" s="555"/>
      <c r="B17" s="556" t="s">
        <v>594</v>
      </c>
      <c r="C17" s="557">
        <f>SUM(C11:C16)</f>
        <v>0</v>
      </c>
      <c r="D17" s="557">
        <f>SUM(D11:D16)</f>
        <v>0</v>
      </c>
      <c r="E17" s="557">
        <f>SUM(E11:E16)</f>
        <v>0</v>
      </c>
      <c r="F17" s="558">
        <f>SUM(F11:F16)</f>
        <v>0</v>
      </c>
    </row>
    <row r="18" spans="2:6" ht="13.5" thickTop="1">
      <c r="B18" s="559"/>
      <c r="C18" s="559"/>
      <c r="D18" s="559"/>
      <c r="E18" s="559"/>
      <c r="F18" s="559"/>
    </row>
    <row r="19" spans="2:6" ht="12.75">
      <c r="B19" s="559"/>
      <c r="C19" s="559"/>
      <c r="D19" s="559"/>
      <c r="E19" s="559"/>
      <c r="F19" s="559"/>
    </row>
    <row r="20" spans="2:6" ht="12.75">
      <c r="B20" s="559"/>
      <c r="C20" s="559"/>
      <c r="D20" s="559"/>
      <c r="E20" s="559"/>
      <c r="F20" s="559"/>
    </row>
    <row r="21" spans="2:6" ht="12.75">
      <c r="B21" s="559"/>
      <c r="C21" s="559"/>
      <c r="D21" s="559"/>
      <c r="E21" s="559"/>
      <c r="F21" s="559"/>
    </row>
    <row r="22" spans="2:6" ht="12.75">
      <c r="B22" s="559"/>
      <c r="C22" s="559"/>
      <c r="D22" s="559"/>
      <c r="E22" s="559"/>
      <c r="F22" s="559"/>
    </row>
    <row r="23" spans="2:6" ht="12.75">
      <c r="B23" s="559"/>
      <c r="C23" s="559"/>
      <c r="D23" s="559"/>
      <c r="E23" s="559"/>
      <c r="F23" s="559"/>
    </row>
    <row r="24" spans="2:6" ht="12.75">
      <c r="B24" s="559"/>
      <c r="C24" s="559"/>
      <c r="D24" s="559"/>
      <c r="E24" s="559"/>
      <c r="F24" s="559"/>
    </row>
    <row r="25" spans="2:6" ht="12.75">
      <c r="B25" s="559"/>
      <c r="C25" s="559"/>
      <c r="D25" s="559"/>
      <c r="E25" s="559"/>
      <c r="F25" s="559"/>
    </row>
    <row r="26" spans="2:6" ht="12.75">
      <c r="B26" s="559"/>
      <c r="C26" s="559"/>
      <c r="D26" s="559"/>
      <c r="E26" s="559"/>
      <c r="F26" s="559"/>
    </row>
    <row r="27" spans="2:6" ht="12.75">
      <c r="B27" s="559"/>
      <c r="C27" s="559"/>
      <c r="D27" s="559"/>
      <c r="E27" s="559"/>
      <c r="F27" s="559"/>
    </row>
    <row r="28" spans="2:6" ht="12.75">
      <c r="B28" s="559"/>
      <c r="C28" s="559"/>
      <c r="D28" s="559"/>
      <c r="E28" s="559"/>
      <c r="F28" s="559"/>
    </row>
    <row r="29" spans="2:6" ht="12.75">
      <c r="B29" s="559"/>
      <c r="C29" s="559"/>
      <c r="D29" s="559"/>
      <c r="E29" s="559"/>
      <c r="F29" s="559"/>
    </row>
    <row r="30" spans="2:6" ht="12.75">
      <c r="B30" s="559"/>
      <c r="C30" s="559"/>
      <c r="D30" s="559"/>
      <c r="E30" s="559"/>
      <c r="F30" s="559"/>
    </row>
    <row r="31" spans="2:6" ht="12.75">
      <c r="B31" s="559"/>
      <c r="C31" s="559"/>
      <c r="D31" s="559"/>
      <c r="E31" s="559"/>
      <c r="F31" s="559"/>
    </row>
    <row r="32" spans="2:6" ht="12.75">
      <c r="B32" s="559"/>
      <c r="C32" s="559"/>
      <c r="D32" s="559"/>
      <c r="E32" s="559"/>
      <c r="F32" s="559"/>
    </row>
    <row r="33" spans="2:6" ht="12.75">
      <c r="B33" s="559"/>
      <c r="C33" s="559"/>
      <c r="D33" s="559"/>
      <c r="E33" s="559"/>
      <c r="F33" s="559"/>
    </row>
    <row r="34" spans="2:6" ht="12.75">
      <c r="B34" s="559"/>
      <c r="C34" s="559"/>
      <c r="D34" s="559"/>
      <c r="E34" s="559"/>
      <c r="F34" s="559"/>
    </row>
    <row r="35" spans="2:6" ht="12.75">
      <c r="B35" s="559"/>
      <c r="C35" s="559"/>
      <c r="D35" s="559"/>
      <c r="E35" s="559"/>
      <c r="F35" s="559"/>
    </row>
    <row r="36" spans="2:6" ht="12.75">
      <c r="B36" s="559"/>
      <c r="C36" s="559"/>
      <c r="D36" s="559"/>
      <c r="E36" s="559"/>
      <c r="F36" s="559"/>
    </row>
    <row r="37" spans="2:6" ht="12.75">
      <c r="B37" s="559"/>
      <c r="C37" s="559"/>
      <c r="D37" s="559"/>
      <c r="E37" s="559"/>
      <c r="F37" s="559"/>
    </row>
    <row r="38" spans="2:6" ht="12.75">
      <c r="B38" s="559"/>
      <c r="C38" s="559"/>
      <c r="D38" s="559"/>
      <c r="E38" s="559"/>
      <c r="F38" s="559"/>
    </row>
    <row r="39" spans="2:6" ht="12.75">
      <c r="B39" s="559"/>
      <c r="C39" s="559"/>
      <c r="D39" s="559"/>
      <c r="E39" s="559"/>
      <c r="F39" s="559"/>
    </row>
    <row r="40" spans="2:6" ht="12.75">
      <c r="B40" s="559"/>
      <c r="C40" s="559"/>
      <c r="D40" s="559"/>
      <c r="E40" s="559"/>
      <c r="F40" s="559"/>
    </row>
    <row r="41" spans="2:6" ht="12.75">
      <c r="B41" s="559"/>
      <c r="C41" s="559"/>
      <c r="D41" s="559"/>
      <c r="E41" s="559"/>
      <c r="F41" s="559"/>
    </row>
    <row r="42" spans="2:6" ht="12.75">
      <c r="B42" s="559"/>
      <c r="C42" s="559"/>
      <c r="D42" s="559"/>
      <c r="E42" s="559"/>
      <c r="F42" s="559"/>
    </row>
    <row r="43" spans="2:6" ht="12.75">
      <c r="B43" s="559"/>
      <c r="C43" s="559"/>
      <c r="D43" s="559"/>
      <c r="E43" s="559"/>
      <c r="F43" s="559"/>
    </row>
  </sheetData>
  <sheetProtection/>
  <mergeCells count="12">
    <mergeCell ref="C9:C10"/>
    <mergeCell ref="D9:D10"/>
    <mergeCell ref="E9:E10"/>
    <mergeCell ref="F9:F10"/>
    <mergeCell ref="B1:F1"/>
    <mergeCell ref="A3:F3"/>
    <mergeCell ref="A4:F4"/>
    <mergeCell ref="A7:A10"/>
    <mergeCell ref="B7:C8"/>
    <mergeCell ref="A5:F5"/>
    <mergeCell ref="D7:F8"/>
    <mergeCell ref="B9:B10"/>
  </mergeCells>
  <printOptions/>
  <pageMargins left="0.75" right="0.64" top="1" bottom="1" header="0.5" footer="0.5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I56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.375" style="561" customWidth="1"/>
    <col min="2" max="2" width="33.00390625" style="561" customWidth="1"/>
    <col min="3" max="6" width="15.00390625" style="561" customWidth="1"/>
    <col min="7" max="7" width="10.625" style="561" customWidth="1"/>
    <col min="8" max="8" width="10.375" style="561" customWidth="1"/>
    <col min="9" max="16384" width="9.125" style="561" customWidth="1"/>
  </cols>
  <sheetData>
    <row r="1" spans="1:8" ht="12.75">
      <c r="A1" s="560"/>
      <c r="B1" s="560"/>
      <c r="C1" s="560"/>
      <c r="D1" s="560"/>
      <c r="E1" s="1480" t="s">
        <v>555</v>
      </c>
      <c r="F1" s="1480"/>
      <c r="G1" s="1480"/>
      <c r="H1" s="1480"/>
    </row>
    <row r="2" spans="1:8" ht="12.75">
      <c r="A2" s="560"/>
      <c r="B2" s="560"/>
      <c r="C2" s="560"/>
      <c r="D2" s="560"/>
      <c r="E2" s="562"/>
      <c r="F2" s="562"/>
      <c r="G2" s="562"/>
      <c r="H2" s="562"/>
    </row>
    <row r="3" spans="1:8" ht="12.75">
      <c r="A3" s="560"/>
      <c r="B3" s="560"/>
      <c r="C3" s="560"/>
      <c r="D3" s="560"/>
      <c r="E3" s="562"/>
      <c r="F3" s="562"/>
      <c r="G3" s="562"/>
      <c r="H3" s="562"/>
    </row>
    <row r="4" spans="1:8" ht="12.75">
      <c r="A4" s="560"/>
      <c r="B4" s="560"/>
      <c r="C4" s="560"/>
      <c r="D4" s="560"/>
      <c r="E4" s="560"/>
      <c r="F4" s="560"/>
      <c r="G4" s="560"/>
      <c r="H4" s="560"/>
    </row>
    <row r="5" spans="1:8" ht="12.75">
      <c r="A5" s="1481" t="s">
        <v>874</v>
      </c>
      <c r="B5" s="1482"/>
      <c r="C5" s="1482"/>
      <c r="D5" s="1482"/>
      <c r="E5" s="1482"/>
      <c r="F5" s="1482"/>
      <c r="G5" s="1482"/>
      <c r="H5" s="1482"/>
    </row>
    <row r="6" spans="1:8" ht="16.5" customHeight="1">
      <c r="A6" s="1481" t="s">
        <v>841</v>
      </c>
      <c r="B6" s="1482"/>
      <c r="C6" s="1482"/>
      <c r="D6" s="1482"/>
      <c r="E6" s="1482"/>
      <c r="F6" s="1482"/>
      <c r="G6" s="1482"/>
      <c r="H6" s="1482"/>
    </row>
    <row r="7" spans="1:8" ht="12.75">
      <c r="A7" s="560"/>
      <c r="B7" s="560"/>
      <c r="C7" s="560"/>
      <c r="D7" s="560"/>
      <c r="E7" s="560"/>
      <c r="F7" s="560"/>
      <c r="G7" s="560"/>
      <c r="H7" s="560"/>
    </row>
    <row r="8" spans="1:8" ht="12.75">
      <c r="A8" s="560"/>
      <c r="B8" s="560"/>
      <c r="C8" s="560"/>
      <c r="D8" s="560"/>
      <c r="E8" s="560"/>
      <c r="F8" s="560"/>
      <c r="G8" s="560"/>
      <c r="H8" s="560"/>
    </row>
    <row r="9" spans="1:8" ht="12.75">
      <c r="A9" s="560"/>
      <c r="B9" s="560"/>
      <c r="C9" s="560"/>
      <c r="D9" s="560"/>
      <c r="E9" s="560"/>
      <c r="F9" s="560"/>
      <c r="G9" s="560"/>
      <c r="H9" s="560"/>
    </row>
    <row r="10" spans="1:8" ht="13.5" thickBot="1">
      <c r="A10" s="560"/>
      <c r="B10" s="560"/>
      <c r="C10" s="560"/>
      <c r="D10" s="560"/>
      <c r="E10" s="1483" t="s">
        <v>70</v>
      </c>
      <c r="F10" s="1483"/>
      <c r="G10" s="1484"/>
      <c r="H10" s="1484"/>
    </row>
    <row r="11" spans="1:8" ht="13.5" customHeight="1" thickTop="1">
      <c r="A11" s="1485" t="s">
        <v>438</v>
      </c>
      <c r="B11" s="1474" t="s">
        <v>596</v>
      </c>
      <c r="C11" s="1474" t="s">
        <v>597</v>
      </c>
      <c r="D11" s="1474" t="s">
        <v>598</v>
      </c>
      <c r="E11" s="1474" t="s">
        <v>842</v>
      </c>
      <c r="F11" s="1477" t="s">
        <v>843</v>
      </c>
      <c r="G11" s="563"/>
      <c r="H11" s="564"/>
    </row>
    <row r="12" spans="1:6" ht="12.75">
      <c r="A12" s="1486"/>
      <c r="B12" s="1475"/>
      <c r="C12" s="1475"/>
      <c r="D12" s="1475"/>
      <c r="E12" s="1475"/>
      <c r="F12" s="1478"/>
    </row>
    <row r="13" spans="1:6" ht="12.75">
      <c r="A13" s="1486"/>
      <c r="B13" s="1475"/>
      <c r="C13" s="1475"/>
      <c r="D13" s="1475"/>
      <c r="E13" s="1475"/>
      <c r="F13" s="1478"/>
    </row>
    <row r="14" spans="1:6" ht="12.75">
      <c r="A14" s="1487"/>
      <c r="B14" s="1476"/>
      <c r="C14" s="1476"/>
      <c r="D14" s="1476"/>
      <c r="E14" s="1476"/>
      <c r="F14" s="1479"/>
    </row>
    <row r="15" spans="1:6" ht="16.5" customHeight="1">
      <c r="A15" s="565" t="s">
        <v>75</v>
      </c>
      <c r="B15" s="566" t="s">
        <v>77</v>
      </c>
      <c r="C15" s="566" t="s">
        <v>85</v>
      </c>
      <c r="D15" s="566" t="s">
        <v>92</v>
      </c>
      <c r="E15" s="566" t="s">
        <v>94</v>
      </c>
      <c r="F15" s="567" t="s">
        <v>96</v>
      </c>
    </row>
    <row r="16" spans="1:6" ht="24.75" customHeight="1">
      <c r="A16" s="568" t="s">
        <v>77</v>
      </c>
      <c r="B16" s="867" t="s">
        <v>844</v>
      </c>
      <c r="C16" s="570">
        <v>3000</v>
      </c>
      <c r="D16" s="570">
        <v>3000</v>
      </c>
      <c r="E16" s="570">
        <v>0</v>
      </c>
      <c r="F16" s="571">
        <v>0</v>
      </c>
    </row>
    <row r="17" spans="1:6" ht="22.5" customHeight="1">
      <c r="A17" s="568" t="s">
        <v>85</v>
      </c>
      <c r="B17" s="867" t="s">
        <v>845</v>
      </c>
      <c r="C17" s="570">
        <v>1000</v>
      </c>
      <c r="D17" s="570">
        <v>1000</v>
      </c>
      <c r="E17" s="570">
        <v>0</v>
      </c>
      <c r="F17" s="571">
        <v>0</v>
      </c>
    </row>
    <row r="18" spans="1:6" ht="22.5" customHeight="1">
      <c r="A18" s="568" t="s">
        <v>92</v>
      </c>
      <c r="B18" s="867" t="s">
        <v>846</v>
      </c>
      <c r="C18" s="570">
        <v>500</v>
      </c>
      <c r="D18" s="570">
        <v>500</v>
      </c>
      <c r="E18" s="570">
        <v>0</v>
      </c>
      <c r="F18" s="571">
        <v>0</v>
      </c>
    </row>
    <row r="19" spans="1:6" ht="24.75" customHeight="1">
      <c r="A19" s="568" t="s">
        <v>94</v>
      </c>
      <c r="B19" s="867" t="s">
        <v>847</v>
      </c>
      <c r="C19" s="570">
        <v>500</v>
      </c>
      <c r="D19" s="570">
        <v>500</v>
      </c>
      <c r="E19" s="570">
        <v>0</v>
      </c>
      <c r="F19" s="571">
        <v>0</v>
      </c>
    </row>
    <row r="20" spans="1:6" ht="24.75" customHeight="1">
      <c r="A20" s="568" t="s">
        <v>96</v>
      </c>
      <c r="B20" s="867" t="s">
        <v>849</v>
      </c>
      <c r="C20" s="570">
        <v>10670</v>
      </c>
      <c r="D20" s="570">
        <v>10670</v>
      </c>
      <c r="E20" s="570">
        <v>0</v>
      </c>
      <c r="F20" s="571">
        <v>0</v>
      </c>
    </row>
    <row r="21" spans="1:6" ht="24.75" customHeight="1">
      <c r="A21" s="568" t="s">
        <v>99</v>
      </c>
      <c r="B21" s="867" t="s">
        <v>869</v>
      </c>
      <c r="C21" s="570">
        <v>1511</v>
      </c>
      <c r="D21" s="570">
        <v>1511</v>
      </c>
      <c r="E21" s="570">
        <v>0</v>
      </c>
      <c r="F21" s="571">
        <v>0</v>
      </c>
    </row>
    <row r="22" spans="1:6" ht="16.5" customHeight="1">
      <c r="A22" s="568"/>
      <c r="B22" s="569"/>
      <c r="C22" s="570"/>
      <c r="D22" s="570"/>
      <c r="E22" s="572"/>
      <c r="F22" s="571"/>
    </row>
    <row r="23" spans="1:6" ht="24.75" customHeight="1" thickBot="1">
      <c r="A23" s="573"/>
      <c r="B23" s="574" t="s">
        <v>599</v>
      </c>
      <c r="C23" s="575">
        <f>SUM(C16:C22)</f>
        <v>17181</v>
      </c>
      <c r="D23" s="575">
        <f>SUM(D16:D22)</f>
        <v>17181</v>
      </c>
      <c r="E23" s="575">
        <f>SUM(E16:E22)</f>
        <v>0</v>
      </c>
      <c r="F23" s="576">
        <f>SUM(F16:F22)</f>
        <v>0</v>
      </c>
    </row>
    <row r="24" ht="13.5" thickTop="1"/>
    <row r="56" ht="12.75">
      <c r="I56" s="577"/>
    </row>
  </sheetData>
  <sheetProtection/>
  <mergeCells count="10">
    <mergeCell ref="E11:E14"/>
    <mergeCell ref="F11:F14"/>
    <mergeCell ref="E1:H1"/>
    <mergeCell ref="A5:H5"/>
    <mergeCell ref="A6:H6"/>
    <mergeCell ref="E10:H10"/>
    <mergeCell ref="A11:A14"/>
    <mergeCell ref="B11:B14"/>
    <mergeCell ref="C11:C14"/>
    <mergeCell ref="D11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I61"/>
  <sheetViews>
    <sheetView zoomScale="90" zoomScaleNormal="90" zoomScalePageLayoutView="0" workbookViewId="0" topLeftCell="A1">
      <selection activeCell="F9" sqref="F9:F12"/>
    </sheetView>
  </sheetViews>
  <sheetFormatPr defaultColWidth="9.00390625" defaultRowHeight="12.75"/>
  <cols>
    <col min="1" max="1" width="3.375" style="579" customWidth="1"/>
    <col min="2" max="3" width="9.125" style="579" customWidth="1"/>
    <col min="4" max="4" width="12.875" style="579" customWidth="1"/>
    <col min="5" max="5" width="12.75390625" style="579" customWidth="1"/>
    <col min="6" max="6" width="12.00390625" style="579" customWidth="1"/>
    <col min="7" max="7" width="11.75390625" style="579" customWidth="1"/>
    <col min="8" max="8" width="12.00390625" style="579" customWidth="1"/>
    <col min="9" max="16384" width="9.125" style="579" customWidth="1"/>
  </cols>
  <sheetData>
    <row r="1" spans="1:9" ht="12.75">
      <c r="A1" s="578"/>
      <c r="B1" s="578"/>
      <c r="C1" s="1495"/>
      <c r="D1" s="1495"/>
      <c r="E1" s="1495"/>
      <c r="F1" s="1495"/>
      <c r="G1" s="1495"/>
      <c r="H1" s="1495"/>
      <c r="I1" s="1495"/>
    </row>
    <row r="2" spans="1:9" ht="12.75">
      <c r="A2" s="578"/>
      <c r="B2" s="578"/>
      <c r="C2" s="602"/>
      <c r="D2" s="602"/>
      <c r="E2" s="602"/>
      <c r="F2" s="1495" t="s">
        <v>644</v>
      </c>
      <c r="G2" s="1496"/>
      <c r="H2" s="1495"/>
      <c r="I2" s="602"/>
    </row>
    <row r="3" spans="1:9" ht="12.75">
      <c r="A3" s="578"/>
      <c r="B3" s="578"/>
      <c r="C3" s="578"/>
      <c r="D3" s="578"/>
      <c r="E3" s="578"/>
      <c r="F3" s="578"/>
      <c r="G3" s="580"/>
      <c r="H3" s="580"/>
      <c r="I3" s="580"/>
    </row>
    <row r="4" spans="1:9" ht="12.75">
      <c r="A4" s="1519" t="s">
        <v>876</v>
      </c>
      <c r="B4" s="1520"/>
      <c r="C4" s="1520"/>
      <c r="D4" s="1520"/>
      <c r="E4" s="1520"/>
      <c r="F4" s="1520"/>
      <c r="G4" s="1520"/>
      <c r="H4" s="1520"/>
      <c r="I4" s="580"/>
    </row>
    <row r="5" spans="1:9" ht="13.5" customHeight="1">
      <c r="A5" s="1520"/>
      <c r="B5" s="1520"/>
      <c r="C5" s="1520"/>
      <c r="D5" s="1520"/>
      <c r="E5" s="1520"/>
      <c r="F5" s="1520"/>
      <c r="G5" s="1520"/>
      <c r="H5" s="1520"/>
      <c r="I5" s="578"/>
    </row>
    <row r="6" spans="1:9" ht="12.75" customHeight="1">
      <c r="A6" s="581"/>
      <c r="B6" s="581"/>
      <c r="C6" s="581"/>
      <c r="D6" s="581"/>
      <c r="E6" s="581"/>
      <c r="F6" s="581"/>
      <c r="G6" s="581"/>
      <c r="H6" s="581"/>
      <c r="I6" s="581"/>
    </row>
    <row r="7" spans="1:9" ht="12.75">
      <c r="A7" s="578"/>
      <c r="B7" s="578"/>
      <c r="C7" s="578"/>
      <c r="D7" s="578"/>
      <c r="E7" s="578"/>
      <c r="F7" s="578"/>
      <c r="G7" s="578"/>
      <c r="H7" s="578"/>
      <c r="I7" s="578"/>
    </row>
    <row r="8" spans="1:9" ht="13.5" thickBot="1">
      <c r="A8" s="578"/>
      <c r="B8" s="578"/>
      <c r="C8" s="578"/>
      <c r="D8" s="578"/>
      <c r="E8" s="578"/>
      <c r="F8" s="578"/>
      <c r="G8" s="1497" t="s">
        <v>70</v>
      </c>
      <c r="H8" s="1498"/>
      <c r="I8" s="578"/>
    </row>
    <row r="9" spans="1:9" ht="13.5" customHeight="1" thickTop="1">
      <c r="A9" s="1521" t="s">
        <v>438</v>
      </c>
      <c r="B9" s="1517" t="s">
        <v>596</v>
      </c>
      <c r="C9" s="1517"/>
      <c r="D9" s="1517"/>
      <c r="E9" s="1513" t="s">
        <v>597</v>
      </c>
      <c r="F9" s="1511" t="s">
        <v>598</v>
      </c>
      <c r="G9" s="1513" t="s">
        <v>600</v>
      </c>
      <c r="H9" s="1515" t="s">
        <v>843</v>
      </c>
      <c r="I9" s="582"/>
    </row>
    <row r="10" spans="1:8" ht="12.75">
      <c r="A10" s="1522"/>
      <c r="B10" s="1518"/>
      <c r="C10" s="1518"/>
      <c r="D10" s="1518"/>
      <c r="E10" s="1514"/>
      <c r="F10" s="1512"/>
      <c r="G10" s="1514"/>
      <c r="H10" s="1516"/>
    </row>
    <row r="11" spans="1:8" ht="12.75">
      <c r="A11" s="1522"/>
      <c r="B11" s="1518"/>
      <c r="C11" s="1518"/>
      <c r="D11" s="1518"/>
      <c r="E11" s="1514"/>
      <c r="F11" s="1512"/>
      <c r="G11" s="1514"/>
      <c r="H11" s="1516"/>
    </row>
    <row r="12" spans="1:8" ht="12.75">
      <c r="A12" s="1522"/>
      <c r="B12" s="1518"/>
      <c r="C12" s="1518"/>
      <c r="D12" s="1518"/>
      <c r="E12" s="1514"/>
      <c r="F12" s="1512"/>
      <c r="G12" s="1514"/>
      <c r="H12" s="1516"/>
    </row>
    <row r="13" spans="1:8" ht="16.5" customHeight="1">
      <c r="A13" s="583" t="s">
        <v>75</v>
      </c>
      <c r="B13" s="1501" t="s">
        <v>77</v>
      </c>
      <c r="C13" s="1501"/>
      <c r="D13" s="1501"/>
      <c r="E13" s="584" t="s">
        <v>85</v>
      </c>
      <c r="F13" s="637" t="s">
        <v>92</v>
      </c>
      <c r="G13" s="584" t="s">
        <v>94</v>
      </c>
      <c r="H13" s="585" t="s">
        <v>96</v>
      </c>
    </row>
    <row r="14" spans="1:8" ht="15.75" customHeight="1">
      <c r="A14" s="586"/>
      <c r="B14" s="1502" t="s">
        <v>601</v>
      </c>
      <c r="C14" s="1502"/>
      <c r="D14" s="1502"/>
      <c r="E14" s="587">
        <f>SUM(E15:E18)</f>
        <v>26736</v>
      </c>
      <c r="F14" s="638">
        <f>SUM(F15:F18)</f>
        <v>26736</v>
      </c>
      <c r="G14" s="587">
        <f>SUM(G15:G18)</f>
        <v>0</v>
      </c>
      <c r="H14" s="588">
        <f>SUM(H15:H18)</f>
        <v>0</v>
      </c>
    </row>
    <row r="15" spans="1:8" ht="26.25" customHeight="1">
      <c r="A15" s="589" t="s">
        <v>77</v>
      </c>
      <c r="B15" s="1494" t="s">
        <v>602</v>
      </c>
      <c r="C15" s="1504"/>
      <c r="D15" s="1505"/>
      <c r="E15" s="590">
        <v>25569</v>
      </c>
      <c r="F15" s="639">
        <v>25569</v>
      </c>
      <c r="G15" s="590">
        <v>0</v>
      </c>
      <c r="H15" s="591">
        <v>0</v>
      </c>
    </row>
    <row r="16" spans="1:8" ht="15.75" customHeight="1">
      <c r="A16" s="589" t="s">
        <v>85</v>
      </c>
      <c r="B16" s="1488" t="s">
        <v>850</v>
      </c>
      <c r="C16" s="1489"/>
      <c r="D16" s="1490"/>
      <c r="E16" s="590">
        <v>1167</v>
      </c>
      <c r="F16" s="639">
        <v>1167</v>
      </c>
      <c r="G16" s="590">
        <v>0</v>
      </c>
      <c r="H16" s="591">
        <v>0</v>
      </c>
    </row>
    <row r="17" spans="1:8" ht="15.75" customHeight="1">
      <c r="A17" s="589" t="s">
        <v>92</v>
      </c>
      <c r="B17" s="1488"/>
      <c r="C17" s="964"/>
      <c r="D17" s="965"/>
      <c r="E17" s="590"/>
      <c r="F17" s="639"/>
      <c r="G17" s="590"/>
      <c r="H17" s="591"/>
    </row>
    <row r="18" spans="1:8" ht="15.75" customHeight="1">
      <c r="A18" s="589"/>
      <c r="B18" s="1488"/>
      <c r="C18" s="964"/>
      <c r="D18" s="965"/>
      <c r="E18" s="590"/>
      <c r="F18" s="639"/>
      <c r="G18" s="590"/>
      <c r="H18" s="591"/>
    </row>
    <row r="19" spans="1:8" ht="15.75" customHeight="1">
      <c r="A19" s="589"/>
      <c r="B19" s="1491"/>
      <c r="C19" s="1506"/>
      <c r="D19" s="1507"/>
      <c r="E19" s="590"/>
      <c r="F19" s="639"/>
      <c r="G19" s="590"/>
      <c r="H19" s="591"/>
    </row>
    <row r="20" spans="1:8" ht="16.5" customHeight="1">
      <c r="A20" s="592"/>
      <c r="B20" s="1503" t="s">
        <v>603</v>
      </c>
      <c r="C20" s="1503"/>
      <c r="D20" s="1503"/>
      <c r="E20" s="593">
        <f>SUM(E21:E23)</f>
        <v>1000</v>
      </c>
      <c r="F20" s="640">
        <f>SUM(F21:F23)</f>
        <v>1000</v>
      </c>
      <c r="G20" s="593">
        <f>SUM(G21:G23)</f>
        <v>0</v>
      </c>
      <c r="H20" s="594">
        <f>SUM(H21:H23)</f>
        <v>0</v>
      </c>
    </row>
    <row r="21" spans="1:8" ht="25.5" customHeight="1">
      <c r="A21" s="589" t="s">
        <v>94</v>
      </c>
      <c r="B21" s="1494" t="s">
        <v>604</v>
      </c>
      <c r="C21" s="1504"/>
      <c r="D21" s="1505"/>
      <c r="E21" s="590">
        <v>0</v>
      </c>
      <c r="F21" s="639">
        <v>0</v>
      </c>
      <c r="G21" s="590">
        <v>0</v>
      </c>
      <c r="H21" s="595">
        <v>0</v>
      </c>
    </row>
    <row r="22" spans="1:8" ht="25.5" customHeight="1">
      <c r="A22" s="589" t="s">
        <v>96</v>
      </c>
      <c r="B22" s="1494" t="s">
        <v>605</v>
      </c>
      <c r="C22" s="1489"/>
      <c r="D22" s="1490"/>
      <c r="E22" s="590">
        <v>0</v>
      </c>
      <c r="F22" s="639">
        <v>0</v>
      </c>
      <c r="G22" s="590">
        <v>0</v>
      </c>
      <c r="H22" s="595">
        <v>0</v>
      </c>
    </row>
    <row r="23" spans="1:8" ht="16.5" customHeight="1">
      <c r="A23" s="589" t="s">
        <v>99</v>
      </c>
      <c r="B23" s="1488" t="s">
        <v>606</v>
      </c>
      <c r="C23" s="1489"/>
      <c r="D23" s="1490"/>
      <c r="E23" s="590">
        <v>1000</v>
      </c>
      <c r="F23" s="639">
        <v>1000</v>
      </c>
      <c r="G23" s="590">
        <v>0</v>
      </c>
      <c r="H23" s="595">
        <v>0</v>
      </c>
    </row>
    <row r="24" spans="1:8" ht="16.5" customHeight="1">
      <c r="A24" s="589"/>
      <c r="B24" s="1491"/>
      <c r="C24" s="1492"/>
      <c r="D24" s="1493"/>
      <c r="E24" s="590"/>
      <c r="F24" s="639"/>
      <c r="G24" s="590"/>
      <c r="H24" s="595"/>
    </row>
    <row r="25" spans="1:8" ht="16.5" customHeight="1">
      <c r="A25" s="592"/>
      <c r="B25" s="1503" t="s">
        <v>607</v>
      </c>
      <c r="C25" s="1503"/>
      <c r="D25" s="1503"/>
      <c r="E25" s="593">
        <f>SUM(E26:E28)</f>
        <v>0</v>
      </c>
      <c r="F25" s="640">
        <f>SUM(F26:F28)</f>
        <v>0</v>
      </c>
      <c r="G25" s="593">
        <f>SUM(G26:G28)</f>
        <v>0</v>
      </c>
      <c r="H25" s="594">
        <f>SUM(H26:H28)</f>
        <v>0</v>
      </c>
    </row>
    <row r="26" spans="1:8" ht="16.5" customHeight="1">
      <c r="A26" s="589"/>
      <c r="B26" s="1488"/>
      <c r="C26" s="1489"/>
      <c r="D26" s="1490"/>
      <c r="E26" s="596"/>
      <c r="F26" s="639"/>
      <c r="G26" s="597"/>
      <c r="H26" s="595"/>
    </row>
    <row r="27" spans="1:8" ht="16.5" customHeight="1">
      <c r="A27" s="589"/>
      <c r="B27" s="1488"/>
      <c r="C27" s="964"/>
      <c r="D27" s="965"/>
      <c r="E27" s="596"/>
      <c r="F27" s="639"/>
      <c r="G27" s="597"/>
      <c r="H27" s="595"/>
    </row>
    <row r="28" spans="1:8" ht="16.5" customHeight="1">
      <c r="A28" s="589"/>
      <c r="B28" s="1508"/>
      <c r="C28" s="1509"/>
      <c r="D28" s="1510"/>
      <c r="E28" s="596"/>
      <c r="F28" s="639"/>
      <c r="G28" s="597"/>
      <c r="H28" s="595"/>
    </row>
    <row r="29" spans="1:8" ht="25.5" customHeight="1" thickBot="1">
      <c r="A29" s="598"/>
      <c r="B29" s="1499" t="s">
        <v>608</v>
      </c>
      <c r="C29" s="1500"/>
      <c r="D29" s="1500"/>
      <c r="E29" s="599">
        <f>E14+E20+E25</f>
        <v>27736</v>
      </c>
      <c r="F29" s="599">
        <f>F14+F20+F25</f>
        <v>27736</v>
      </c>
      <c r="G29" s="599">
        <f>G14+G20+G25</f>
        <v>0</v>
      </c>
      <c r="H29" s="600">
        <f>H14+H20+H25</f>
        <v>0</v>
      </c>
    </row>
    <row r="30" ht="13.5" thickTop="1"/>
    <row r="39" spans="1:3" ht="12.75">
      <c r="A39" s="601"/>
      <c r="B39" s="601"/>
      <c r="C39" s="601"/>
    </row>
    <row r="40" spans="1:3" ht="12.75">
      <c r="A40" s="601"/>
      <c r="B40" s="601"/>
      <c r="C40" s="601"/>
    </row>
    <row r="41" spans="1:3" ht="12.75">
      <c r="A41" s="601"/>
      <c r="B41" s="601"/>
      <c r="C41" s="601"/>
    </row>
    <row r="42" spans="1:3" ht="12.75">
      <c r="A42" s="601"/>
      <c r="B42" s="601"/>
      <c r="C42" s="601"/>
    </row>
    <row r="43" spans="1:3" ht="12.75">
      <c r="A43" s="601"/>
      <c r="B43" s="601"/>
      <c r="C43" s="601"/>
    </row>
    <row r="44" spans="1:3" ht="12.75">
      <c r="A44" s="601"/>
      <c r="B44" s="601"/>
      <c r="C44" s="601"/>
    </row>
    <row r="45" spans="1:3" ht="12.75">
      <c r="A45" s="601"/>
      <c r="B45" s="601"/>
      <c r="C45" s="601"/>
    </row>
    <row r="46" spans="1:3" ht="12.75">
      <c r="A46" s="601"/>
      <c r="B46" s="601"/>
      <c r="C46" s="601"/>
    </row>
    <row r="47" spans="1:3" ht="12.75">
      <c r="A47" s="601"/>
      <c r="B47" s="601"/>
      <c r="C47" s="601"/>
    </row>
    <row r="48" spans="1:3" ht="12.75">
      <c r="A48" s="601"/>
      <c r="B48" s="601"/>
      <c r="C48" s="601"/>
    </row>
    <row r="49" spans="1:3" ht="12.75">
      <c r="A49" s="601"/>
      <c r="B49" s="601"/>
      <c r="C49" s="601"/>
    </row>
    <row r="50" spans="1:3" ht="12.75">
      <c r="A50" s="601"/>
      <c r="B50" s="601"/>
      <c r="C50" s="601"/>
    </row>
    <row r="51" spans="1:3" ht="12.75">
      <c r="A51" s="601"/>
      <c r="B51" s="601"/>
      <c r="C51" s="601"/>
    </row>
    <row r="52" spans="1:3" ht="12.75">
      <c r="A52" s="601"/>
      <c r="B52" s="601"/>
      <c r="C52" s="601"/>
    </row>
    <row r="53" spans="1:3" ht="12.75">
      <c r="A53" s="601"/>
      <c r="B53" s="601"/>
      <c r="C53" s="601"/>
    </row>
    <row r="54" spans="1:3" ht="12.75">
      <c r="A54" s="601"/>
      <c r="B54" s="601"/>
      <c r="C54" s="601"/>
    </row>
    <row r="55" spans="1:3" ht="12.75">
      <c r="A55" s="601"/>
      <c r="B55" s="601"/>
      <c r="C55" s="601"/>
    </row>
    <row r="56" spans="1:3" ht="12.75">
      <c r="A56" s="601"/>
      <c r="B56" s="601"/>
      <c r="C56" s="601"/>
    </row>
    <row r="57" spans="1:2" ht="12.75">
      <c r="A57" s="601"/>
      <c r="B57" s="601"/>
    </row>
    <row r="58" ht="12.75">
      <c r="B58" s="601"/>
    </row>
    <row r="59" ht="12.75">
      <c r="B59" s="601"/>
    </row>
    <row r="60" ht="12.75">
      <c r="B60" s="601"/>
    </row>
    <row r="61" ht="12.75">
      <c r="B61" s="601"/>
    </row>
  </sheetData>
  <sheetProtection/>
  <mergeCells count="27">
    <mergeCell ref="C1:I1"/>
    <mergeCell ref="F9:F12"/>
    <mergeCell ref="G9:G12"/>
    <mergeCell ref="H9:H12"/>
    <mergeCell ref="B9:D12"/>
    <mergeCell ref="E9:E12"/>
    <mergeCell ref="A4:H5"/>
    <mergeCell ref="A9:A12"/>
    <mergeCell ref="B29:D29"/>
    <mergeCell ref="B13:D13"/>
    <mergeCell ref="B14:D14"/>
    <mergeCell ref="B20:D20"/>
    <mergeCell ref="B25:D25"/>
    <mergeCell ref="B21:D21"/>
    <mergeCell ref="B15:D15"/>
    <mergeCell ref="B19:D19"/>
    <mergeCell ref="B28:D28"/>
    <mergeCell ref="B27:D27"/>
    <mergeCell ref="F2:H2"/>
    <mergeCell ref="B16:D16"/>
    <mergeCell ref="G8:H8"/>
    <mergeCell ref="B17:D17"/>
    <mergeCell ref="B26:D26"/>
    <mergeCell ref="B18:D18"/>
    <mergeCell ref="B24:D24"/>
    <mergeCell ref="B22:D22"/>
    <mergeCell ref="B23:D23"/>
  </mergeCells>
  <printOptions/>
  <pageMargins left="0.75" right="0.75" top="1" bottom="1" header="0.5" footer="0.5"/>
  <pageSetup horizontalDpi="600" verticalDpi="600" orientation="portrait" paperSize="9" scale="96" r:id="rId1"/>
  <colBreaks count="1" manualBreakCount="1">
    <brk id="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V53"/>
  <sheetViews>
    <sheetView zoomScalePageLayoutView="0" workbookViewId="0" topLeftCell="A19">
      <selection activeCell="E19" sqref="E19"/>
    </sheetView>
  </sheetViews>
  <sheetFormatPr defaultColWidth="9.00390625" defaultRowHeight="12.75"/>
  <cols>
    <col min="1" max="1" width="13.125" style="603" customWidth="1"/>
    <col min="2" max="2" width="4.625" style="603" customWidth="1"/>
    <col min="3" max="3" width="6.875" style="603" customWidth="1"/>
    <col min="4" max="4" width="7.25390625" style="603" customWidth="1"/>
    <col min="5" max="5" width="7.00390625" style="603" customWidth="1"/>
    <col min="6" max="7" width="6.375" style="603" customWidth="1"/>
    <col min="8" max="9" width="6.625" style="603" customWidth="1"/>
    <col min="10" max="11" width="7.75390625" style="603" customWidth="1"/>
    <col min="12" max="12" width="7.00390625" style="603" customWidth="1"/>
    <col min="13" max="13" width="6.25390625" style="603" customWidth="1"/>
    <col min="14" max="14" width="7.00390625" style="603" customWidth="1"/>
    <col min="15" max="15" width="6.00390625" style="603" customWidth="1"/>
    <col min="16" max="16" width="6.875" style="603" customWidth="1"/>
    <col min="17" max="17" width="7.375" style="603" customWidth="1"/>
    <col min="18" max="18" width="6.625" style="603" customWidth="1"/>
    <col min="19" max="19" width="7.25390625" style="603" customWidth="1"/>
    <col min="20" max="20" width="6.875" style="603" customWidth="1"/>
    <col min="21" max="21" width="7.375" style="603" customWidth="1"/>
    <col min="22" max="22" width="9.25390625" style="603" customWidth="1"/>
    <col min="23" max="16384" width="9.125" style="603" customWidth="1"/>
  </cols>
  <sheetData>
    <row r="1" spans="20:22" ht="12.75">
      <c r="T1" s="1530" t="s">
        <v>645</v>
      </c>
      <c r="U1" s="1530"/>
      <c r="V1" s="1530"/>
    </row>
    <row r="2" spans="1:22" ht="12.75">
      <c r="A2" s="1531" t="s">
        <v>851</v>
      </c>
      <c r="B2" s="1532"/>
      <c r="C2" s="1532"/>
      <c r="D2" s="1532"/>
      <c r="E2" s="1532"/>
      <c r="F2" s="1532"/>
      <c r="G2" s="1532"/>
      <c r="H2" s="1532"/>
      <c r="I2" s="1532"/>
      <c r="J2" s="1532"/>
      <c r="K2" s="1532"/>
      <c r="L2" s="1532"/>
      <c r="M2" s="1532"/>
      <c r="N2" s="1532"/>
      <c r="O2" s="1532"/>
      <c r="P2" s="1532"/>
      <c r="Q2" s="1532"/>
      <c r="R2" s="1532"/>
      <c r="S2" s="1532"/>
      <c r="T2" s="1532"/>
      <c r="U2" s="1532"/>
      <c r="V2" s="1532"/>
    </row>
    <row r="3" spans="1:22" ht="12.75">
      <c r="A3" s="1524" t="s">
        <v>72</v>
      </c>
      <c r="B3" s="1523" t="s">
        <v>609</v>
      </c>
      <c r="C3" s="1524" t="s">
        <v>610</v>
      </c>
      <c r="D3" s="1524" t="s">
        <v>611</v>
      </c>
      <c r="E3" s="1524"/>
      <c r="F3" s="1524"/>
      <c r="G3" s="1524"/>
      <c r="H3" s="1524"/>
      <c r="I3" s="1524"/>
      <c r="J3" s="1524"/>
      <c r="K3" s="1524"/>
      <c r="L3" s="1524"/>
      <c r="M3" s="1524"/>
      <c r="N3" s="1524"/>
      <c r="O3" s="1524"/>
      <c r="P3" s="1524"/>
      <c r="Q3" s="1524"/>
      <c r="R3" s="1524"/>
      <c r="S3" s="1524"/>
      <c r="T3" s="1524"/>
      <c r="U3" s="1524"/>
      <c r="V3" s="1524" t="s">
        <v>443</v>
      </c>
    </row>
    <row r="4" spans="1:22" ht="11.25" customHeight="1">
      <c r="A4" s="1524"/>
      <c r="B4" s="1523"/>
      <c r="C4" s="1524"/>
      <c r="D4" s="1524" t="s">
        <v>612</v>
      </c>
      <c r="E4" s="1524" t="s">
        <v>613</v>
      </c>
      <c r="F4" s="1524" t="s">
        <v>614</v>
      </c>
      <c r="G4" s="1524" t="s">
        <v>615</v>
      </c>
      <c r="H4" s="1524" t="s">
        <v>616</v>
      </c>
      <c r="I4" s="1524" t="s">
        <v>617</v>
      </c>
      <c r="J4" s="1525" t="s">
        <v>618</v>
      </c>
      <c r="K4" s="1525" t="s">
        <v>619</v>
      </c>
      <c r="L4" s="1525" t="s">
        <v>620</v>
      </c>
      <c r="M4" s="1525" t="s">
        <v>621</v>
      </c>
      <c r="N4" s="1525" t="s">
        <v>622</v>
      </c>
      <c r="O4" s="1525" t="s">
        <v>623</v>
      </c>
      <c r="P4" s="1525" t="s">
        <v>624</v>
      </c>
      <c r="Q4" s="1525" t="s">
        <v>625</v>
      </c>
      <c r="R4" s="1525" t="s">
        <v>626</v>
      </c>
      <c r="S4" s="1525" t="s">
        <v>627</v>
      </c>
      <c r="T4" s="1525" t="s">
        <v>628</v>
      </c>
      <c r="U4" s="1525" t="s">
        <v>852</v>
      </c>
      <c r="V4" s="1524"/>
    </row>
    <row r="5" spans="1:22" ht="3.75" customHeight="1">
      <c r="A5" s="1524"/>
      <c r="B5" s="1523"/>
      <c r="C5" s="1524"/>
      <c r="D5" s="1524"/>
      <c r="E5" s="1524"/>
      <c r="F5" s="1524"/>
      <c r="G5" s="1524"/>
      <c r="H5" s="1524"/>
      <c r="I5" s="1524"/>
      <c r="J5" s="1528"/>
      <c r="K5" s="1528"/>
      <c r="L5" s="1528"/>
      <c r="M5" s="1528"/>
      <c r="N5" s="1528"/>
      <c r="O5" s="1528"/>
      <c r="P5" s="1526"/>
      <c r="Q5" s="1526"/>
      <c r="R5" s="1526"/>
      <c r="S5" s="1526"/>
      <c r="T5" s="1526"/>
      <c r="U5" s="1526"/>
      <c r="V5" s="1524"/>
    </row>
    <row r="6" spans="1:22" ht="5.25" customHeight="1">
      <c r="A6" s="1524"/>
      <c r="B6" s="1523"/>
      <c r="C6" s="1524"/>
      <c r="D6" s="1524"/>
      <c r="E6" s="1524"/>
      <c r="F6" s="1524"/>
      <c r="G6" s="1524"/>
      <c r="H6" s="1524"/>
      <c r="I6" s="1524"/>
      <c r="J6" s="1529"/>
      <c r="K6" s="1529"/>
      <c r="L6" s="1529"/>
      <c r="M6" s="1529"/>
      <c r="N6" s="1529"/>
      <c r="O6" s="1529"/>
      <c r="P6" s="1527"/>
      <c r="Q6" s="1527"/>
      <c r="R6" s="1527"/>
      <c r="S6" s="1527"/>
      <c r="T6" s="1527"/>
      <c r="U6" s="1527"/>
      <c r="V6" s="1524"/>
    </row>
    <row r="7" spans="1:22" ht="10.5" customHeight="1">
      <c r="A7" s="604">
        <v>1</v>
      </c>
      <c r="B7" s="604">
        <v>2</v>
      </c>
      <c r="C7" s="604">
        <v>3</v>
      </c>
      <c r="D7" s="605"/>
      <c r="E7" s="606">
        <v>5</v>
      </c>
      <c r="F7" s="604">
        <v>6</v>
      </c>
      <c r="G7" s="604">
        <v>7</v>
      </c>
      <c r="H7" s="604">
        <v>8</v>
      </c>
      <c r="I7" s="606">
        <v>9</v>
      </c>
      <c r="J7" s="606">
        <v>10</v>
      </c>
      <c r="K7" s="606">
        <v>11</v>
      </c>
      <c r="L7" s="606">
        <v>12</v>
      </c>
      <c r="M7" s="606">
        <v>13</v>
      </c>
      <c r="N7" s="606">
        <v>14</v>
      </c>
      <c r="O7" s="606">
        <v>15</v>
      </c>
      <c r="P7" s="606">
        <v>16</v>
      </c>
      <c r="Q7" s="606">
        <v>17</v>
      </c>
      <c r="R7" s="606">
        <v>18</v>
      </c>
      <c r="S7" s="606">
        <v>19</v>
      </c>
      <c r="T7" s="606">
        <v>20</v>
      </c>
      <c r="U7" s="606">
        <v>21</v>
      </c>
      <c r="V7" s="604" t="s">
        <v>629</v>
      </c>
    </row>
    <row r="8" spans="1:22" ht="12.75">
      <c r="A8" s="607" t="s">
        <v>80</v>
      </c>
      <c r="B8" s="604">
        <v>1</v>
      </c>
      <c r="C8" s="608">
        <v>82500</v>
      </c>
      <c r="D8" s="608">
        <v>83000</v>
      </c>
      <c r="E8" s="608">
        <v>83000</v>
      </c>
      <c r="F8" s="608">
        <v>83000</v>
      </c>
      <c r="G8" s="608">
        <v>83000</v>
      </c>
      <c r="H8" s="608">
        <v>83000</v>
      </c>
      <c r="I8" s="608">
        <v>83000</v>
      </c>
      <c r="J8" s="608">
        <v>83000</v>
      </c>
      <c r="K8" s="608">
        <v>83000</v>
      </c>
      <c r="L8" s="608">
        <v>83000</v>
      </c>
      <c r="M8" s="608">
        <v>83000</v>
      </c>
      <c r="N8" s="608">
        <v>83000</v>
      </c>
      <c r="O8" s="608">
        <v>83000</v>
      </c>
      <c r="P8" s="608">
        <v>83000</v>
      </c>
      <c r="Q8" s="608">
        <v>83000</v>
      </c>
      <c r="R8" s="608">
        <v>83000</v>
      </c>
      <c r="S8" s="608">
        <v>83000</v>
      </c>
      <c r="T8" s="608">
        <v>83000</v>
      </c>
      <c r="U8" s="608">
        <v>83000</v>
      </c>
      <c r="V8" s="608">
        <f>SUM(C8:U8)</f>
        <v>1576500</v>
      </c>
    </row>
    <row r="9" spans="1:22" ht="23.25" customHeight="1">
      <c r="A9" s="607" t="s">
        <v>630</v>
      </c>
      <c r="B9" s="604">
        <v>2</v>
      </c>
      <c r="C9" s="608">
        <v>25569</v>
      </c>
      <c r="D9" s="608">
        <v>16046</v>
      </c>
      <c r="E9" s="608">
        <v>16046</v>
      </c>
      <c r="F9" s="608">
        <v>15000</v>
      </c>
      <c r="G9" s="608">
        <v>15000</v>
      </c>
      <c r="H9" s="608">
        <v>15000</v>
      </c>
      <c r="I9" s="608">
        <v>15000</v>
      </c>
      <c r="J9" s="608">
        <v>15000</v>
      </c>
      <c r="K9" s="608">
        <v>15000</v>
      </c>
      <c r="L9" s="608">
        <v>15000</v>
      </c>
      <c r="M9" s="608">
        <v>15000</v>
      </c>
      <c r="N9" s="608">
        <v>15000</v>
      </c>
      <c r="O9" s="608">
        <v>15000</v>
      </c>
      <c r="P9" s="608">
        <v>15000</v>
      </c>
      <c r="Q9" s="608">
        <v>15000</v>
      </c>
      <c r="R9" s="608">
        <v>15000</v>
      </c>
      <c r="S9" s="608">
        <v>15000</v>
      </c>
      <c r="T9" s="608">
        <v>15000</v>
      </c>
      <c r="U9" s="608">
        <v>15000</v>
      </c>
      <c r="V9" s="608">
        <f>SUM(C9:U9)</f>
        <v>297661</v>
      </c>
    </row>
    <row r="10" spans="1:22" ht="24.75" customHeight="1">
      <c r="A10" s="607" t="s">
        <v>631</v>
      </c>
      <c r="B10" s="604">
        <v>3</v>
      </c>
      <c r="C10" s="608">
        <v>3400</v>
      </c>
      <c r="D10" s="608">
        <v>3400</v>
      </c>
      <c r="E10" s="608">
        <v>4000</v>
      </c>
      <c r="F10" s="608">
        <v>4000</v>
      </c>
      <c r="G10" s="608">
        <v>4000</v>
      </c>
      <c r="H10" s="608">
        <v>4000</v>
      </c>
      <c r="I10" s="608">
        <v>4000</v>
      </c>
      <c r="J10" s="608">
        <v>4000</v>
      </c>
      <c r="K10" s="608">
        <v>4000</v>
      </c>
      <c r="L10" s="608">
        <v>4000</v>
      </c>
      <c r="M10" s="608">
        <v>4000</v>
      </c>
      <c r="N10" s="608">
        <v>4000</v>
      </c>
      <c r="O10" s="608">
        <v>4000</v>
      </c>
      <c r="P10" s="608">
        <v>4000</v>
      </c>
      <c r="Q10" s="608">
        <v>4000</v>
      </c>
      <c r="R10" s="608">
        <v>4000</v>
      </c>
      <c r="S10" s="608">
        <v>4000</v>
      </c>
      <c r="T10" s="608">
        <v>4000</v>
      </c>
      <c r="U10" s="608">
        <v>4000</v>
      </c>
      <c r="V10" s="608">
        <f>SUM(C10:U10)</f>
        <v>74800</v>
      </c>
    </row>
    <row r="11" spans="1:22" ht="48" customHeight="1">
      <c r="A11" s="607" t="s">
        <v>632</v>
      </c>
      <c r="B11" s="604">
        <v>4</v>
      </c>
      <c r="C11" s="608">
        <v>12181</v>
      </c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608"/>
      <c r="P11" s="608"/>
      <c r="Q11" s="608"/>
      <c r="R11" s="608"/>
      <c r="S11" s="608"/>
      <c r="T11" s="608"/>
      <c r="U11" s="608"/>
      <c r="V11" s="608"/>
    </row>
    <row r="12" spans="1:22" ht="35.25" customHeight="1">
      <c r="A12" s="607" t="s">
        <v>633</v>
      </c>
      <c r="B12" s="604">
        <v>5</v>
      </c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</row>
    <row r="13" spans="1:22" ht="22.5">
      <c r="A13" s="607" t="s">
        <v>634</v>
      </c>
      <c r="B13" s="604">
        <v>6</v>
      </c>
      <c r="C13" s="608"/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8"/>
      <c r="V13" s="608"/>
    </row>
    <row r="14" spans="1:22" ht="33.75">
      <c r="A14" s="607" t="s">
        <v>635</v>
      </c>
      <c r="B14" s="604">
        <v>7</v>
      </c>
      <c r="C14" s="608"/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08"/>
    </row>
    <row r="15" spans="1:22" ht="21">
      <c r="A15" s="609" t="s">
        <v>11</v>
      </c>
      <c r="B15" s="604">
        <v>8</v>
      </c>
      <c r="C15" s="610">
        <f aca="true" t="shared" si="0" ref="C15:V15">SUM(C8:C14)</f>
        <v>123650</v>
      </c>
      <c r="D15" s="610">
        <f t="shared" si="0"/>
        <v>102446</v>
      </c>
      <c r="E15" s="610">
        <f t="shared" si="0"/>
        <v>103046</v>
      </c>
      <c r="F15" s="610">
        <f t="shared" si="0"/>
        <v>102000</v>
      </c>
      <c r="G15" s="610">
        <f t="shared" si="0"/>
        <v>102000</v>
      </c>
      <c r="H15" s="610">
        <f t="shared" si="0"/>
        <v>102000</v>
      </c>
      <c r="I15" s="610">
        <f t="shared" si="0"/>
        <v>102000</v>
      </c>
      <c r="J15" s="610">
        <f t="shared" si="0"/>
        <v>102000</v>
      </c>
      <c r="K15" s="610">
        <f t="shared" si="0"/>
        <v>102000</v>
      </c>
      <c r="L15" s="610">
        <f t="shared" si="0"/>
        <v>102000</v>
      </c>
      <c r="M15" s="610">
        <f t="shared" si="0"/>
        <v>102000</v>
      </c>
      <c r="N15" s="610">
        <f t="shared" si="0"/>
        <v>102000</v>
      </c>
      <c r="O15" s="610">
        <f t="shared" si="0"/>
        <v>102000</v>
      </c>
      <c r="P15" s="610">
        <f t="shared" si="0"/>
        <v>102000</v>
      </c>
      <c r="Q15" s="610">
        <f t="shared" si="0"/>
        <v>102000</v>
      </c>
      <c r="R15" s="610">
        <f t="shared" si="0"/>
        <v>102000</v>
      </c>
      <c r="S15" s="610">
        <f t="shared" si="0"/>
        <v>102000</v>
      </c>
      <c r="T15" s="610">
        <f t="shared" si="0"/>
        <v>102000</v>
      </c>
      <c r="U15" s="610">
        <f t="shared" si="0"/>
        <v>102000</v>
      </c>
      <c r="V15" s="610">
        <f t="shared" si="0"/>
        <v>1948961</v>
      </c>
    </row>
    <row r="16" spans="1:22" ht="21">
      <c r="A16" s="609" t="s">
        <v>12</v>
      </c>
      <c r="B16" s="604">
        <v>9</v>
      </c>
      <c r="C16" s="608">
        <f aca="true" t="shared" si="1" ref="C16:V16">C15*50/100</f>
        <v>61825</v>
      </c>
      <c r="D16" s="608">
        <f t="shared" si="1"/>
        <v>51223</v>
      </c>
      <c r="E16" s="608">
        <f t="shared" si="1"/>
        <v>51523</v>
      </c>
      <c r="F16" s="608">
        <f t="shared" si="1"/>
        <v>51000</v>
      </c>
      <c r="G16" s="608">
        <f t="shared" si="1"/>
        <v>51000</v>
      </c>
      <c r="H16" s="608">
        <f t="shared" si="1"/>
        <v>51000</v>
      </c>
      <c r="I16" s="608">
        <f t="shared" si="1"/>
        <v>51000</v>
      </c>
      <c r="J16" s="608">
        <f t="shared" si="1"/>
        <v>51000</v>
      </c>
      <c r="K16" s="608">
        <f t="shared" si="1"/>
        <v>51000</v>
      </c>
      <c r="L16" s="608">
        <f t="shared" si="1"/>
        <v>51000</v>
      </c>
      <c r="M16" s="608">
        <f t="shared" si="1"/>
        <v>51000</v>
      </c>
      <c r="N16" s="608">
        <f t="shared" si="1"/>
        <v>51000</v>
      </c>
      <c r="O16" s="608">
        <f t="shared" si="1"/>
        <v>51000</v>
      </c>
      <c r="P16" s="608">
        <f t="shared" si="1"/>
        <v>51000</v>
      </c>
      <c r="Q16" s="608">
        <f t="shared" si="1"/>
        <v>51000</v>
      </c>
      <c r="R16" s="608">
        <f t="shared" si="1"/>
        <v>51000</v>
      </c>
      <c r="S16" s="608">
        <f t="shared" si="1"/>
        <v>51000</v>
      </c>
      <c r="T16" s="608">
        <f t="shared" si="1"/>
        <v>51000</v>
      </c>
      <c r="U16" s="608">
        <f t="shared" si="1"/>
        <v>51000</v>
      </c>
      <c r="V16" s="608">
        <f t="shared" si="1"/>
        <v>974480.5</v>
      </c>
    </row>
    <row r="17" spans="1:22" ht="45.75" customHeight="1">
      <c r="A17" s="609" t="s">
        <v>13</v>
      </c>
      <c r="B17" s="611">
        <v>10</v>
      </c>
      <c r="C17" s="608">
        <v>19630</v>
      </c>
      <c r="D17" s="608">
        <v>18983</v>
      </c>
      <c r="E17" s="608">
        <v>19483</v>
      </c>
      <c r="F17" s="608">
        <v>16710</v>
      </c>
      <c r="G17" s="608">
        <v>8410</v>
      </c>
      <c r="H17" s="608">
        <v>8338</v>
      </c>
      <c r="I17" s="608">
        <v>8338</v>
      </c>
      <c r="J17" s="608">
        <v>8001</v>
      </c>
      <c r="K17" s="608">
        <v>6990</v>
      </c>
      <c r="L17" s="608">
        <v>7110</v>
      </c>
      <c r="M17" s="608">
        <v>2670</v>
      </c>
      <c r="N17" s="608">
        <v>2670</v>
      </c>
      <c r="O17" s="608">
        <v>2670</v>
      </c>
      <c r="P17" s="608">
        <v>2670</v>
      </c>
      <c r="Q17" s="608">
        <v>2670</v>
      </c>
      <c r="R17" s="608">
        <v>2670</v>
      </c>
      <c r="S17" s="608">
        <v>2670</v>
      </c>
      <c r="T17" s="608">
        <v>810</v>
      </c>
      <c r="U17" s="608">
        <v>0</v>
      </c>
      <c r="V17" s="608">
        <f>SUM(C17:U17)</f>
        <v>141493</v>
      </c>
    </row>
    <row r="18" spans="1:22" ht="35.25" customHeight="1">
      <c r="A18" s="607" t="s">
        <v>636</v>
      </c>
      <c r="B18" s="604">
        <v>11</v>
      </c>
      <c r="C18" s="608">
        <v>19630</v>
      </c>
      <c r="D18" s="608">
        <v>15483</v>
      </c>
      <c r="E18" s="608">
        <v>19483</v>
      </c>
      <c r="F18" s="608">
        <v>16710</v>
      </c>
      <c r="G18" s="608">
        <v>8410</v>
      </c>
      <c r="H18" s="608">
        <v>8338</v>
      </c>
      <c r="I18" s="608">
        <v>8338</v>
      </c>
      <c r="J18" s="608">
        <v>8001</v>
      </c>
      <c r="K18" s="608">
        <v>6990</v>
      </c>
      <c r="L18" s="608">
        <v>7110</v>
      </c>
      <c r="M18" s="608">
        <v>2670</v>
      </c>
      <c r="N18" s="608">
        <v>2670</v>
      </c>
      <c r="O18" s="608">
        <v>2670</v>
      </c>
      <c r="P18" s="608">
        <v>2670</v>
      </c>
      <c r="Q18" s="608">
        <v>2670</v>
      </c>
      <c r="R18" s="608">
        <v>2670</v>
      </c>
      <c r="S18" s="608">
        <v>2670</v>
      </c>
      <c r="T18" s="608">
        <v>810</v>
      </c>
      <c r="U18" s="608">
        <v>0</v>
      </c>
      <c r="V18" s="608">
        <v>402315</v>
      </c>
    </row>
    <row r="19" spans="1:22" ht="38.25" customHeight="1">
      <c r="A19" s="607" t="s">
        <v>637</v>
      </c>
      <c r="B19" s="604">
        <v>12</v>
      </c>
      <c r="C19" s="608"/>
      <c r="D19" s="608"/>
      <c r="E19" s="608"/>
      <c r="F19" s="608"/>
      <c r="G19" s="608"/>
      <c r="H19" s="608"/>
      <c r="I19" s="608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608"/>
      <c r="U19" s="608"/>
      <c r="V19" s="608"/>
    </row>
    <row r="20" spans="1:22" ht="38.25" customHeight="1">
      <c r="A20" s="607" t="s">
        <v>638</v>
      </c>
      <c r="B20" s="604">
        <v>13</v>
      </c>
      <c r="C20" s="608"/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608"/>
      <c r="V20" s="608"/>
    </row>
    <row r="21" spans="1:22" ht="12.75">
      <c r="A21" s="607" t="s">
        <v>0</v>
      </c>
      <c r="B21" s="604">
        <v>14</v>
      </c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</row>
    <row r="22" spans="1:22" ht="18" customHeight="1">
      <c r="A22" s="607" t="s">
        <v>1</v>
      </c>
      <c r="B22" s="604">
        <v>15</v>
      </c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8"/>
    </row>
    <row r="23" spans="1:22" ht="15.75" customHeight="1">
      <c r="A23" s="607" t="s">
        <v>2</v>
      </c>
      <c r="B23" s="604">
        <v>16</v>
      </c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8"/>
    </row>
    <row r="24" spans="1:22" ht="36.75" customHeight="1">
      <c r="A24" s="607" t="s">
        <v>3</v>
      </c>
      <c r="B24" s="604">
        <v>17</v>
      </c>
      <c r="C24" s="608"/>
      <c r="D24" s="608">
        <v>3500</v>
      </c>
      <c r="E24" s="608"/>
      <c r="F24" s="608"/>
      <c r="G24" s="608"/>
      <c r="H24" s="608"/>
      <c r="I24" s="608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608"/>
      <c r="U24" s="608"/>
      <c r="V24" s="608"/>
    </row>
    <row r="25" spans="1:22" ht="42.75" customHeight="1">
      <c r="A25" s="609" t="s">
        <v>14</v>
      </c>
      <c r="B25" s="611">
        <v>18</v>
      </c>
      <c r="C25" s="608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</row>
    <row r="26" spans="1:22" ht="35.25" customHeight="1">
      <c r="A26" s="607" t="s">
        <v>4</v>
      </c>
      <c r="B26" s="604">
        <v>19</v>
      </c>
      <c r="C26" s="608"/>
      <c r="D26" s="608"/>
      <c r="E26" s="608"/>
      <c r="F26" s="60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608"/>
      <c r="U26" s="608"/>
      <c r="V26" s="608"/>
    </row>
    <row r="27" spans="1:22" ht="33.75">
      <c r="A27" s="607" t="s">
        <v>5</v>
      </c>
      <c r="B27" s="604">
        <v>20</v>
      </c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</row>
    <row r="28" spans="1:22" ht="39" customHeight="1">
      <c r="A28" s="607" t="s">
        <v>638</v>
      </c>
      <c r="B28" s="604">
        <v>21</v>
      </c>
      <c r="C28" s="608"/>
      <c r="D28" s="608"/>
      <c r="E28" s="608"/>
      <c r="F28" s="608"/>
      <c r="G28" s="608"/>
      <c r="H28" s="608"/>
      <c r="I28" s="608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608"/>
      <c r="U28" s="608"/>
      <c r="V28" s="608"/>
    </row>
    <row r="29" spans="1:22" ht="17.25" customHeight="1">
      <c r="A29" s="607"/>
      <c r="B29" s="604"/>
      <c r="C29" s="608"/>
      <c r="D29" s="608"/>
      <c r="E29" s="608"/>
      <c r="F29" s="608"/>
      <c r="G29" s="608"/>
      <c r="H29" s="608"/>
      <c r="I29" s="608"/>
      <c r="J29" s="608"/>
      <c r="K29" s="608"/>
      <c r="L29" s="608"/>
      <c r="M29" s="608"/>
      <c r="N29" s="608"/>
      <c r="O29" s="608"/>
      <c r="P29" s="608"/>
      <c r="Q29" s="608"/>
      <c r="R29" s="608"/>
      <c r="S29" s="608"/>
      <c r="T29" s="608"/>
      <c r="U29" s="608"/>
      <c r="V29" s="608"/>
    </row>
    <row r="30" spans="1:22" ht="19.5" customHeight="1">
      <c r="A30" s="607" t="s">
        <v>0</v>
      </c>
      <c r="B30" s="604">
        <v>22</v>
      </c>
      <c r="C30" s="608"/>
      <c r="D30" s="608"/>
      <c r="E30" s="608"/>
      <c r="F30" s="608"/>
      <c r="G30" s="608"/>
      <c r="H30" s="608"/>
      <c r="I30" s="608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608"/>
      <c r="U30" s="608"/>
      <c r="V30" s="608"/>
    </row>
    <row r="31" spans="1:22" ht="11.25" customHeight="1">
      <c r="A31" s="607" t="s">
        <v>1</v>
      </c>
      <c r="B31" s="604">
        <v>23</v>
      </c>
      <c r="C31" s="608"/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</row>
    <row r="32" spans="1:22" ht="10.5" customHeight="1">
      <c r="A32" s="607" t="s">
        <v>2</v>
      </c>
      <c r="B32" s="604">
        <v>24</v>
      </c>
      <c r="C32" s="608"/>
      <c r="D32" s="608"/>
      <c r="E32" s="608"/>
      <c r="F32" s="608"/>
      <c r="G32" s="608"/>
      <c r="H32" s="608"/>
      <c r="I32" s="608"/>
      <c r="J32" s="608"/>
      <c r="K32" s="608"/>
      <c r="L32" s="608"/>
      <c r="M32" s="608"/>
      <c r="N32" s="608"/>
      <c r="O32" s="608"/>
      <c r="P32" s="608"/>
      <c r="Q32" s="608"/>
      <c r="R32" s="608"/>
      <c r="S32" s="608"/>
      <c r="T32" s="608"/>
      <c r="U32" s="608"/>
      <c r="V32" s="608"/>
    </row>
    <row r="33" spans="1:22" ht="21.75" customHeight="1">
      <c r="A33" s="607" t="s">
        <v>6</v>
      </c>
      <c r="B33" s="604">
        <v>25</v>
      </c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</row>
    <row r="34" spans="1:22" ht="21" customHeight="1">
      <c r="A34" s="609" t="s">
        <v>7</v>
      </c>
      <c r="B34" s="611">
        <v>26</v>
      </c>
      <c r="C34" s="608">
        <f>C17+C25</f>
        <v>19630</v>
      </c>
      <c r="D34" s="608">
        <f aca="true" t="shared" si="2" ref="D34:V34">D17+D25</f>
        <v>18983</v>
      </c>
      <c r="E34" s="608">
        <f t="shared" si="2"/>
        <v>19483</v>
      </c>
      <c r="F34" s="608">
        <f t="shared" si="2"/>
        <v>16710</v>
      </c>
      <c r="G34" s="608">
        <f t="shared" si="2"/>
        <v>8410</v>
      </c>
      <c r="H34" s="608">
        <f t="shared" si="2"/>
        <v>8338</v>
      </c>
      <c r="I34" s="608">
        <f t="shared" si="2"/>
        <v>8338</v>
      </c>
      <c r="J34" s="608">
        <f t="shared" si="2"/>
        <v>8001</v>
      </c>
      <c r="K34" s="608">
        <f t="shared" si="2"/>
        <v>6990</v>
      </c>
      <c r="L34" s="608">
        <f t="shared" si="2"/>
        <v>7110</v>
      </c>
      <c r="M34" s="608">
        <f t="shared" si="2"/>
        <v>2670</v>
      </c>
      <c r="N34" s="608">
        <f t="shared" si="2"/>
        <v>2670</v>
      </c>
      <c r="O34" s="608">
        <f t="shared" si="2"/>
        <v>2670</v>
      </c>
      <c r="P34" s="608">
        <f t="shared" si="2"/>
        <v>2670</v>
      </c>
      <c r="Q34" s="608">
        <f t="shared" si="2"/>
        <v>2670</v>
      </c>
      <c r="R34" s="608">
        <f t="shared" si="2"/>
        <v>2670</v>
      </c>
      <c r="S34" s="608">
        <f t="shared" si="2"/>
        <v>2670</v>
      </c>
      <c r="T34" s="608">
        <f t="shared" si="2"/>
        <v>810</v>
      </c>
      <c r="U34" s="608">
        <f t="shared" si="2"/>
        <v>0</v>
      </c>
      <c r="V34" s="608">
        <f t="shared" si="2"/>
        <v>141493</v>
      </c>
    </row>
    <row r="35" spans="1:22" ht="31.5" customHeight="1">
      <c r="A35" s="609" t="s">
        <v>8</v>
      </c>
      <c r="B35" s="611">
        <v>27</v>
      </c>
      <c r="C35" s="608">
        <f aca="true" t="shared" si="3" ref="C35:V35">C16-C34</f>
        <v>42195</v>
      </c>
      <c r="D35" s="608">
        <f t="shared" si="3"/>
        <v>32240</v>
      </c>
      <c r="E35" s="608">
        <f t="shared" si="3"/>
        <v>32040</v>
      </c>
      <c r="F35" s="608">
        <f t="shared" si="3"/>
        <v>34290</v>
      </c>
      <c r="G35" s="608">
        <f t="shared" si="3"/>
        <v>42590</v>
      </c>
      <c r="H35" s="608">
        <f t="shared" si="3"/>
        <v>42662</v>
      </c>
      <c r="I35" s="608">
        <f t="shared" si="3"/>
        <v>42662</v>
      </c>
      <c r="J35" s="608">
        <f t="shared" si="3"/>
        <v>42999</v>
      </c>
      <c r="K35" s="608">
        <f t="shared" si="3"/>
        <v>44010</v>
      </c>
      <c r="L35" s="608">
        <f t="shared" si="3"/>
        <v>43890</v>
      </c>
      <c r="M35" s="608">
        <f t="shared" si="3"/>
        <v>48330</v>
      </c>
      <c r="N35" s="608">
        <f t="shared" si="3"/>
        <v>48330</v>
      </c>
      <c r="O35" s="608">
        <f t="shared" si="3"/>
        <v>48330</v>
      </c>
      <c r="P35" s="608">
        <f t="shared" si="3"/>
        <v>48330</v>
      </c>
      <c r="Q35" s="608">
        <f t="shared" si="3"/>
        <v>48330</v>
      </c>
      <c r="R35" s="608">
        <f t="shared" si="3"/>
        <v>48330</v>
      </c>
      <c r="S35" s="608">
        <f t="shared" si="3"/>
        <v>48330</v>
      </c>
      <c r="T35" s="608">
        <f t="shared" si="3"/>
        <v>50190</v>
      </c>
      <c r="U35" s="608">
        <f t="shared" si="3"/>
        <v>51000</v>
      </c>
      <c r="V35" s="608">
        <f t="shared" si="3"/>
        <v>832987.5</v>
      </c>
    </row>
    <row r="36" spans="3:22" ht="12.75">
      <c r="C36" s="612"/>
      <c r="D36" s="612"/>
      <c r="E36" s="612"/>
      <c r="F36" s="612"/>
      <c r="G36" s="612"/>
      <c r="H36" s="612"/>
      <c r="I36" s="612"/>
      <c r="J36" s="612"/>
      <c r="K36" s="612"/>
      <c r="L36" s="612"/>
      <c r="M36" s="612"/>
      <c r="N36" s="612"/>
      <c r="O36" s="612"/>
      <c r="P36" s="612"/>
      <c r="Q36" s="612"/>
      <c r="R36" s="612"/>
      <c r="S36" s="612"/>
      <c r="T36" s="612"/>
      <c r="U36" s="612"/>
      <c r="V36" s="612"/>
    </row>
    <row r="37" spans="1:22" ht="12.75">
      <c r="A37" s="613" t="s">
        <v>15</v>
      </c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</row>
    <row r="38" spans="1:22" ht="12.75">
      <c r="A38" s="613" t="s">
        <v>16</v>
      </c>
      <c r="B38" s="612"/>
      <c r="C38" s="612"/>
      <c r="D38" s="612"/>
      <c r="E38" s="612"/>
      <c r="F38" s="612"/>
      <c r="G38" s="612"/>
      <c r="H38" s="612"/>
      <c r="I38" s="612"/>
      <c r="J38" s="612"/>
      <c r="K38" s="612"/>
      <c r="L38" s="612"/>
      <c r="M38" s="612"/>
      <c r="N38" s="612"/>
      <c r="O38" s="612"/>
      <c r="P38" s="612"/>
      <c r="Q38" s="612"/>
      <c r="R38" s="612"/>
      <c r="S38" s="612"/>
      <c r="T38" s="612"/>
      <c r="U38" s="612"/>
      <c r="V38" s="612"/>
    </row>
    <row r="39" spans="1:22" ht="12.75">
      <c r="A39" s="613" t="s">
        <v>9</v>
      </c>
      <c r="B39" s="612"/>
      <c r="C39" s="612"/>
      <c r="D39" s="612"/>
      <c r="E39" s="612"/>
      <c r="F39" s="612"/>
      <c r="G39" s="612"/>
      <c r="H39" s="612"/>
      <c r="I39" s="612"/>
      <c r="J39" s="612"/>
      <c r="K39" s="612"/>
      <c r="L39" s="612"/>
      <c r="M39" s="612"/>
      <c r="N39" s="612"/>
      <c r="O39" s="612"/>
      <c r="P39" s="612"/>
      <c r="Q39" s="612"/>
      <c r="R39" s="612"/>
      <c r="S39" s="612"/>
      <c r="T39" s="612"/>
      <c r="U39" s="612"/>
      <c r="V39" s="612"/>
    </row>
    <row r="40" spans="1:22" ht="12.75">
      <c r="A40" s="612" t="s">
        <v>10</v>
      </c>
      <c r="B40" s="612"/>
      <c r="C40" s="612"/>
      <c r="D40" s="612"/>
      <c r="E40" s="612"/>
      <c r="F40" s="612"/>
      <c r="G40" s="612"/>
      <c r="H40" s="612"/>
      <c r="I40" s="612"/>
      <c r="J40" s="612"/>
      <c r="K40" s="612"/>
      <c r="L40" s="612"/>
      <c r="M40" s="612"/>
      <c r="N40" s="612"/>
      <c r="O40" s="612"/>
      <c r="P40" s="612"/>
      <c r="Q40" s="612"/>
      <c r="R40" s="612"/>
      <c r="S40" s="612"/>
      <c r="T40" s="612"/>
      <c r="U40" s="612"/>
      <c r="V40" s="612"/>
    </row>
    <row r="41" spans="3:22" ht="12.75"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2"/>
      <c r="O41" s="612"/>
      <c r="P41" s="612"/>
      <c r="Q41" s="612"/>
      <c r="R41" s="612"/>
      <c r="S41" s="612"/>
      <c r="T41" s="612"/>
      <c r="U41" s="612"/>
      <c r="V41" s="612"/>
    </row>
    <row r="42" spans="3:22" ht="12.75">
      <c r="C42" s="612"/>
      <c r="D42" s="612"/>
      <c r="E42" s="612"/>
      <c r="F42" s="612"/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  <c r="T42" s="612"/>
      <c r="U42" s="612"/>
      <c r="V42" s="612"/>
    </row>
    <row r="43" spans="3:22" ht="12.75">
      <c r="C43" s="612"/>
      <c r="D43" s="612"/>
      <c r="E43" s="612"/>
      <c r="F43" s="612"/>
      <c r="G43" s="612"/>
      <c r="H43" s="612"/>
      <c r="I43" s="612"/>
      <c r="J43" s="612"/>
      <c r="K43" s="612"/>
      <c r="L43" s="612"/>
      <c r="M43" s="612"/>
      <c r="N43" s="612"/>
      <c r="O43" s="612"/>
      <c r="P43" s="612"/>
      <c r="Q43" s="612"/>
      <c r="R43" s="612"/>
      <c r="S43" s="612"/>
      <c r="T43" s="612"/>
      <c r="U43" s="612"/>
      <c r="V43" s="612"/>
    </row>
    <row r="44" spans="3:22" ht="12.75">
      <c r="C44" s="612"/>
      <c r="D44" s="612"/>
      <c r="E44" s="612"/>
      <c r="F44" s="612"/>
      <c r="G44" s="612"/>
      <c r="H44" s="612"/>
      <c r="I44" s="612"/>
      <c r="J44" s="612"/>
      <c r="K44" s="612"/>
      <c r="L44" s="612"/>
      <c r="M44" s="612"/>
      <c r="N44" s="612"/>
      <c r="O44" s="612"/>
      <c r="P44" s="612"/>
      <c r="Q44" s="612"/>
      <c r="R44" s="612"/>
      <c r="S44" s="612"/>
      <c r="T44" s="612"/>
      <c r="U44" s="612"/>
      <c r="V44" s="612"/>
    </row>
    <row r="45" spans="3:22" ht="12.75">
      <c r="C45" s="612"/>
      <c r="D45" s="612"/>
      <c r="E45" s="612"/>
      <c r="F45" s="612"/>
      <c r="G45" s="612"/>
      <c r="H45" s="612"/>
      <c r="I45" s="612"/>
      <c r="J45" s="612"/>
      <c r="K45" s="612"/>
      <c r="L45" s="612"/>
      <c r="M45" s="612"/>
      <c r="N45" s="612"/>
      <c r="O45" s="612"/>
      <c r="P45" s="612"/>
      <c r="Q45" s="612"/>
      <c r="R45" s="612"/>
      <c r="S45" s="612"/>
      <c r="T45" s="612"/>
      <c r="U45" s="612"/>
      <c r="V45" s="612"/>
    </row>
    <row r="46" spans="3:22" ht="12.75">
      <c r="C46" s="612"/>
      <c r="D46" s="612"/>
      <c r="E46" s="612"/>
      <c r="F46" s="612"/>
      <c r="G46" s="612"/>
      <c r="H46" s="612"/>
      <c r="I46" s="612"/>
      <c r="J46" s="612"/>
      <c r="K46" s="612"/>
      <c r="L46" s="612"/>
      <c r="M46" s="612"/>
      <c r="N46" s="612"/>
      <c r="O46" s="612"/>
      <c r="P46" s="612"/>
      <c r="Q46" s="612"/>
      <c r="R46" s="612"/>
      <c r="S46" s="612"/>
      <c r="T46" s="612"/>
      <c r="U46" s="612"/>
      <c r="V46" s="612"/>
    </row>
    <row r="47" spans="3:22" ht="12.75">
      <c r="C47" s="612"/>
      <c r="D47" s="612"/>
      <c r="E47" s="612"/>
      <c r="F47" s="612"/>
      <c r="G47" s="612"/>
      <c r="H47" s="612"/>
      <c r="I47" s="612"/>
      <c r="J47" s="612"/>
      <c r="K47" s="612"/>
      <c r="L47" s="612"/>
      <c r="M47" s="612"/>
      <c r="N47" s="612"/>
      <c r="O47" s="612"/>
      <c r="P47" s="612"/>
      <c r="Q47" s="612"/>
      <c r="R47" s="612"/>
      <c r="S47" s="612"/>
      <c r="T47" s="612"/>
      <c r="U47" s="612"/>
      <c r="V47" s="612"/>
    </row>
    <row r="48" spans="3:22" ht="12.75"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2"/>
      <c r="O48" s="612"/>
      <c r="P48" s="612"/>
      <c r="Q48" s="612"/>
      <c r="R48" s="612"/>
      <c r="S48" s="612"/>
      <c r="T48" s="612"/>
      <c r="U48" s="612"/>
      <c r="V48" s="612"/>
    </row>
    <row r="49" spans="3:22" ht="12.75">
      <c r="C49" s="612"/>
      <c r="D49" s="612"/>
      <c r="E49" s="612"/>
      <c r="F49" s="612"/>
      <c r="G49" s="612"/>
      <c r="H49" s="612"/>
      <c r="I49" s="612"/>
      <c r="J49" s="612"/>
      <c r="K49" s="612"/>
      <c r="L49" s="612"/>
      <c r="M49" s="612"/>
      <c r="N49" s="612"/>
      <c r="O49" s="612"/>
      <c r="P49" s="612"/>
      <c r="Q49" s="612"/>
      <c r="R49" s="612"/>
      <c r="S49" s="612"/>
      <c r="T49" s="612"/>
      <c r="U49" s="612"/>
      <c r="V49" s="612"/>
    </row>
    <row r="50" spans="3:22" ht="12.75">
      <c r="C50" s="612"/>
      <c r="D50" s="612"/>
      <c r="E50" s="612"/>
      <c r="F50" s="612"/>
      <c r="G50" s="612"/>
      <c r="H50" s="612"/>
      <c r="I50" s="612"/>
      <c r="J50" s="612"/>
      <c r="K50" s="612"/>
      <c r="L50" s="612"/>
      <c r="M50" s="612"/>
      <c r="N50" s="612"/>
      <c r="O50" s="612"/>
      <c r="P50" s="612"/>
      <c r="Q50" s="612"/>
      <c r="R50" s="612"/>
      <c r="S50" s="612"/>
      <c r="T50" s="612"/>
      <c r="U50" s="612"/>
      <c r="V50" s="612"/>
    </row>
    <row r="51" spans="3:22" ht="12.75"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2"/>
      <c r="O51" s="612"/>
      <c r="P51" s="612"/>
      <c r="Q51" s="612"/>
      <c r="R51" s="612"/>
      <c r="S51" s="612"/>
      <c r="T51" s="612"/>
      <c r="U51" s="612"/>
      <c r="V51" s="612"/>
    </row>
    <row r="52" spans="3:22" ht="12.75"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2"/>
      <c r="O52" s="612"/>
      <c r="P52" s="612"/>
      <c r="Q52" s="612"/>
      <c r="R52" s="612"/>
      <c r="S52" s="612"/>
      <c r="T52" s="612"/>
      <c r="U52" s="612"/>
      <c r="V52" s="612"/>
    </row>
    <row r="53" spans="3:22" ht="12.75"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2"/>
      <c r="O53" s="612"/>
      <c r="P53" s="612"/>
      <c r="Q53" s="612"/>
      <c r="R53" s="612"/>
      <c r="S53" s="612"/>
      <c r="T53" s="612"/>
      <c r="U53" s="612"/>
      <c r="V53" s="612"/>
    </row>
  </sheetData>
  <sheetProtection/>
  <mergeCells count="25">
    <mergeCell ref="T1:V1"/>
    <mergeCell ref="N4:N6"/>
    <mergeCell ref="M4:M6"/>
    <mergeCell ref="L4:L6"/>
    <mergeCell ref="S4:S6"/>
    <mergeCell ref="A2:V2"/>
    <mergeCell ref="V3:V6"/>
    <mergeCell ref="A3:A6"/>
    <mergeCell ref="K4:K6"/>
    <mergeCell ref="P4:P6"/>
    <mergeCell ref="R4:R6"/>
    <mergeCell ref="F4:F6"/>
    <mergeCell ref="G4:G6"/>
    <mergeCell ref="H4:H6"/>
    <mergeCell ref="I4:I6"/>
    <mergeCell ref="B3:B6"/>
    <mergeCell ref="C3:C6"/>
    <mergeCell ref="D3:U3"/>
    <mergeCell ref="T4:T6"/>
    <mergeCell ref="U4:U6"/>
    <mergeCell ref="J4:J6"/>
    <mergeCell ref="O4:O6"/>
    <mergeCell ref="D4:D6"/>
    <mergeCell ref="Q4:Q6"/>
    <mergeCell ref="E4:E6"/>
  </mergeCells>
  <printOptions/>
  <pageMargins left="0.75" right="0.75" top="0.4" bottom="0.39" header="0.5" footer="0.5"/>
  <pageSetup horizontalDpi="600" verticalDpi="600" orientation="landscape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I37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4.125" style="0" customWidth="1"/>
  </cols>
  <sheetData>
    <row r="1" spans="7:9" ht="14.25">
      <c r="G1" s="1533" t="s">
        <v>17</v>
      </c>
      <c r="H1" s="1533"/>
      <c r="I1" s="1533"/>
    </row>
    <row r="2" spans="7:9" ht="14.25">
      <c r="G2" s="614"/>
      <c r="H2" s="614"/>
      <c r="I2" s="614"/>
    </row>
    <row r="4" spans="1:9" ht="12.75">
      <c r="A4" s="1534" t="s">
        <v>874</v>
      </c>
      <c r="B4" s="1534"/>
      <c r="C4" s="1534"/>
      <c r="D4" s="1534"/>
      <c r="E4" s="1534"/>
      <c r="F4" s="1534"/>
      <c r="G4" s="1534"/>
      <c r="H4" s="1534"/>
      <c r="I4" s="1534"/>
    </row>
    <row r="5" spans="1:9" ht="50.25" customHeight="1">
      <c r="A5" s="1535" t="s">
        <v>853</v>
      </c>
      <c r="B5" s="1535"/>
      <c r="C5" s="1535"/>
      <c r="D5" s="1535"/>
      <c r="E5" s="1535"/>
      <c r="F5" s="1535"/>
      <c r="G5" s="1535"/>
      <c r="H5" s="1535"/>
      <c r="I5" s="1535"/>
    </row>
    <row r="11" spans="1:4" ht="12.75">
      <c r="A11" s="616" t="s">
        <v>18</v>
      </c>
      <c r="B11" s="615"/>
      <c r="C11" s="615"/>
      <c r="D11" s="615"/>
    </row>
    <row r="12" spans="1:4" ht="12.75">
      <c r="A12" s="616"/>
      <c r="B12" s="615"/>
      <c r="C12" s="615"/>
      <c r="D12" s="615"/>
    </row>
    <row r="13" spans="1:9" ht="12.75">
      <c r="A13" s="616"/>
      <c r="B13" s="615" t="s">
        <v>646</v>
      </c>
      <c r="C13" s="615"/>
      <c r="D13" s="615"/>
      <c r="I13" s="617" t="s">
        <v>20</v>
      </c>
    </row>
    <row r="15" spans="1:9" ht="12.75">
      <c r="A15" t="s">
        <v>75</v>
      </c>
      <c r="B15" t="s">
        <v>19</v>
      </c>
      <c r="G15" s="617"/>
      <c r="I15" s="617" t="s">
        <v>20</v>
      </c>
    </row>
    <row r="17" spans="1:2" ht="12.75">
      <c r="A17" t="s">
        <v>77</v>
      </c>
      <c r="B17" t="s">
        <v>21</v>
      </c>
    </row>
    <row r="18" spans="2:9" ht="12.75">
      <c r="B18" t="s">
        <v>22</v>
      </c>
      <c r="I18" s="617" t="s">
        <v>20</v>
      </c>
    </row>
    <row r="19" ht="12.75">
      <c r="D19" s="484"/>
    </row>
    <row r="20" spans="1:9" ht="12.75">
      <c r="A20" t="s">
        <v>85</v>
      </c>
      <c r="B20" t="s">
        <v>23</v>
      </c>
      <c r="I20" s="617" t="s">
        <v>20</v>
      </c>
    </row>
    <row r="22" spans="1:9" ht="12.75">
      <c r="A22" t="s">
        <v>92</v>
      </c>
      <c r="B22" t="s">
        <v>24</v>
      </c>
      <c r="I22" s="617" t="s">
        <v>20</v>
      </c>
    </row>
    <row r="24" spans="1:2" ht="12.75">
      <c r="A24" t="s">
        <v>94</v>
      </c>
      <c r="B24" t="s">
        <v>25</v>
      </c>
    </row>
    <row r="25" ht="12.75">
      <c r="B25" t="s">
        <v>26</v>
      </c>
    </row>
    <row r="26" spans="2:9" ht="12.75">
      <c r="B26" t="s">
        <v>27</v>
      </c>
      <c r="I26" s="617" t="s">
        <v>20</v>
      </c>
    </row>
    <row r="28" spans="1:9" ht="12.75">
      <c r="A28" t="s">
        <v>96</v>
      </c>
      <c r="B28" t="s">
        <v>28</v>
      </c>
      <c r="I28" s="617" t="s">
        <v>20</v>
      </c>
    </row>
    <row r="30" spans="1:9" ht="12.75">
      <c r="A30" t="s">
        <v>99</v>
      </c>
      <c r="B30" t="s">
        <v>29</v>
      </c>
      <c r="I30" s="617" t="s">
        <v>20</v>
      </c>
    </row>
    <row r="32" spans="1:9" ht="12.75">
      <c r="A32" t="s">
        <v>104</v>
      </c>
      <c r="B32" t="s">
        <v>30</v>
      </c>
      <c r="I32" s="617" t="s">
        <v>20</v>
      </c>
    </row>
    <row r="34" spans="1:9" ht="12.75">
      <c r="A34" t="s">
        <v>108</v>
      </c>
      <c r="B34" t="s">
        <v>31</v>
      </c>
      <c r="I34" s="617" t="s">
        <v>20</v>
      </c>
    </row>
    <row r="36" spans="1:2" ht="12.75">
      <c r="A36" t="s">
        <v>112</v>
      </c>
      <c r="B36" t="s">
        <v>32</v>
      </c>
    </row>
    <row r="37" spans="2:9" ht="12.75">
      <c r="B37" t="s">
        <v>33</v>
      </c>
      <c r="I37" s="617" t="s">
        <v>20</v>
      </c>
    </row>
  </sheetData>
  <sheetProtection/>
  <mergeCells count="3">
    <mergeCell ref="G1:I1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O20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2" max="2" width="18.75390625" style="0" customWidth="1"/>
    <col min="3" max="3" width="13.375" style="0" customWidth="1"/>
    <col min="4" max="4" width="11.875" style="0" customWidth="1"/>
    <col min="5" max="5" width="12.25390625" style="0" customWidth="1"/>
    <col min="6" max="6" width="12.75390625" style="0" customWidth="1"/>
    <col min="8" max="8" width="2.75390625" style="0" customWidth="1"/>
    <col min="10" max="10" width="3.25390625" style="0" customWidth="1"/>
    <col min="11" max="11" width="13.25390625" style="0" customWidth="1"/>
    <col min="12" max="12" width="14.125" style="0" customWidth="1"/>
  </cols>
  <sheetData>
    <row r="1" spans="7:14" ht="12.75">
      <c r="G1" s="616"/>
      <c r="H1" s="616"/>
      <c r="K1" s="616" t="s">
        <v>854</v>
      </c>
      <c r="N1" s="616"/>
    </row>
    <row r="3" spans="1:15" ht="12.75">
      <c r="A3" s="1519" t="s">
        <v>877</v>
      </c>
      <c r="B3" s="1520"/>
      <c r="C3" s="1520"/>
      <c r="D3" s="1520"/>
      <c r="E3" s="1520"/>
      <c r="F3" s="1520"/>
      <c r="G3" s="1520"/>
      <c r="H3" s="1520"/>
      <c r="I3" s="1555"/>
      <c r="J3" s="1555"/>
      <c r="K3" s="1555"/>
      <c r="L3" s="1555"/>
      <c r="M3" s="1555"/>
      <c r="N3" s="1555"/>
      <c r="O3" s="1555"/>
    </row>
    <row r="4" spans="1:15" ht="12.75">
      <c r="A4" s="1520"/>
      <c r="B4" s="1520"/>
      <c r="C4" s="1520"/>
      <c r="D4" s="1520"/>
      <c r="E4" s="1520"/>
      <c r="F4" s="1520"/>
      <c r="G4" s="1520"/>
      <c r="H4" s="1520"/>
      <c r="I4" s="1555"/>
      <c r="J4" s="1555"/>
      <c r="K4" s="1555"/>
      <c r="L4" s="1555"/>
      <c r="M4" s="1555"/>
      <c r="N4" s="1555"/>
      <c r="O4" s="1555"/>
    </row>
    <row r="6" ht="13.5" thickBot="1"/>
    <row r="7" spans="1:12" ht="13.5" thickTop="1">
      <c r="A7" s="1556" t="s">
        <v>855</v>
      </c>
      <c r="B7" s="1557"/>
      <c r="C7" s="1557" t="s">
        <v>856</v>
      </c>
      <c r="D7" s="1557" t="s">
        <v>857</v>
      </c>
      <c r="E7" s="1557" t="s">
        <v>858</v>
      </c>
      <c r="F7" s="1557" t="s">
        <v>861</v>
      </c>
      <c r="G7" s="1557" t="s">
        <v>859</v>
      </c>
      <c r="H7" s="1557"/>
      <c r="I7" s="1557" t="s">
        <v>862</v>
      </c>
      <c r="J7" s="1563"/>
      <c r="K7" s="1539" t="s">
        <v>867</v>
      </c>
      <c r="L7" s="1566" t="s">
        <v>863</v>
      </c>
    </row>
    <row r="8" spans="1:12" ht="12.75">
      <c r="A8" s="1558"/>
      <c r="B8" s="1559"/>
      <c r="C8" s="1559"/>
      <c r="D8" s="1559"/>
      <c r="E8" s="1559"/>
      <c r="F8" s="1559"/>
      <c r="G8" s="1559"/>
      <c r="H8" s="1559"/>
      <c r="I8" s="1559"/>
      <c r="J8" s="1564"/>
      <c r="K8" s="1540"/>
      <c r="L8" s="1567"/>
    </row>
    <row r="9" spans="1:12" ht="29.25" customHeight="1" thickBot="1">
      <c r="A9" s="1560"/>
      <c r="B9" s="1561"/>
      <c r="C9" s="1562"/>
      <c r="D9" s="1562"/>
      <c r="E9" s="1562"/>
      <c r="F9" s="1562"/>
      <c r="G9" s="1562"/>
      <c r="H9" s="1562"/>
      <c r="I9" s="1562"/>
      <c r="J9" s="1565"/>
      <c r="K9" s="1051"/>
      <c r="L9" s="1568"/>
    </row>
    <row r="10" spans="1:12" ht="21.75" customHeight="1">
      <c r="A10" s="1553"/>
      <c r="B10" s="1554"/>
      <c r="C10" s="870"/>
      <c r="D10" s="870"/>
      <c r="E10" s="870"/>
      <c r="F10" s="870"/>
      <c r="G10" s="1543"/>
      <c r="H10" s="1546"/>
      <c r="I10" s="1543"/>
      <c r="J10" s="1544"/>
      <c r="K10" s="872"/>
      <c r="L10" s="871"/>
    </row>
    <row r="11" spans="1:12" ht="27" customHeight="1">
      <c r="A11" s="1536" t="s">
        <v>677</v>
      </c>
      <c r="B11" s="1537"/>
      <c r="C11" s="874">
        <v>62</v>
      </c>
      <c r="D11" s="874">
        <v>53</v>
      </c>
      <c r="E11" s="874">
        <v>0</v>
      </c>
      <c r="F11" s="874">
        <v>9</v>
      </c>
      <c r="G11" s="1538">
        <v>0</v>
      </c>
      <c r="H11" s="1385"/>
      <c r="I11" s="1538">
        <v>0</v>
      </c>
      <c r="J11" s="1384"/>
      <c r="K11" s="874">
        <v>0</v>
      </c>
      <c r="L11" s="875">
        <f aca="true" t="shared" si="0" ref="L11:L16">C11-D11-E11-F11-G11+I11</f>
        <v>0</v>
      </c>
    </row>
    <row r="12" spans="1:12" ht="40.5" customHeight="1">
      <c r="A12" s="1536" t="s">
        <v>860</v>
      </c>
      <c r="B12" s="1537"/>
      <c r="C12" s="874">
        <v>99</v>
      </c>
      <c r="D12" s="874">
        <v>49</v>
      </c>
      <c r="E12" s="874">
        <v>0</v>
      </c>
      <c r="F12" s="874">
        <v>14</v>
      </c>
      <c r="G12" s="1538">
        <v>0</v>
      </c>
      <c r="H12" s="1385"/>
      <c r="I12" s="1538">
        <v>3</v>
      </c>
      <c r="J12" s="1384"/>
      <c r="K12" s="874">
        <v>0</v>
      </c>
      <c r="L12" s="875">
        <f t="shared" si="0"/>
        <v>39</v>
      </c>
    </row>
    <row r="13" spans="1:12" ht="22.5" customHeight="1">
      <c r="A13" s="1547" t="s">
        <v>474</v>
      </c>
      <c r="B13" s="1548"/>
      <c r="C13" s="874">
        <v>86</v>
      </c>
      <c r="D13" s="874">
        <v>0</v>
      </c>
      <c r="E13" s="874">
        <v>0</v>
      </c>
      <c r="F13" s="874">
        <v>0</v>
      </c>
      <c r="G13" s="1538">
        <v>3</v>
      </c>
      <c r="H13" s="1385"/>
      <c r="I13" s="1538">
        <v>0</v>
      </c>
      <c r="J13" s="1384"/>
      <c r="K13" s="874">
        <v>0</v>
      </c>
      <c r="L13" s="875">
        <f t="shared" si="0"/>
        <v>83</v>
      </c>
    </row>
    <row r="14" spans="1:12" ht="30" customHeight="1">
      <c r="A14" s="1536" t="s">
        <v>865</v>
      </c>
      <c r="B14" s="1537"/>
      <c r="C14" s="874">
        <v>31</v>
      </c>
      <c r="D14" s="874">
        <v>0</v>
      </c>
      <c r="E14" s="874">
        <v>8</v>
      </c>
      <c r="F14" s="874">
        <v>0</v>
      </c>
      <c r="G14" s="1538">
        <v>0</v>
      </c>
      <c r="H14" s="1385"/>
      <c r="I14" s="1538">
        <v>0</v>
      </c>
      <c r="J14" s="1384"/>
      <c r="K14" s="874">
        <v>0</v>
      </c>
      <c r="L14" s="875">
        <f t="shared" si="0"/>
        <v>23</v>
      </c>
    </row>
    <row r="15" spans="1:12" ht="30" customHeight="1">
      <c r="A15" s="1536" t="s">
        <v>531</v>
      </c>
      <c r="B15" s="1537"/>
      <c r="C15" s="874">
        <v>3</v>
      </c>
      <c r="D15" s="874">
        <v>0</v>
      </c>
      <c r="E15" s="874">
        <v>0</v>
      </c>
      <c r="F15" s="874">
        <v>3</v>
      </c>
      <c r="G15" s="1538">
        <v>0</v>
      </c>
      <c r="H15" s="1385"/>
      <c r="I15" s="1538">
        <v>0</v>
      </c>
      <c r="J15" s="1385"/>
      <c r="K15" s="858">
        <v>0</v>
      </c>
      <c r="L15" s="875">
        <f t="shared" si="0"/>
        <v>0</v>
      </c>
    </row>
    <row r="16" spans="1:12" ht="30" customHeight="1">
      <c r="A16" s="1536" t="s">
        <v>533</v>
      </c>
      <c r="B16" s="1537"/>
      <c r="C16" s="874">
        <v>3</v>
      </c>
      <c r="D16" s="874">
        <v>0</v>
      </c>
      <c r="E16" s="874">
        <v>0</v>
      </c>
      <c r="F16" s="874">
        <v>3</v>
      </c>
      <c r="G16" s="1538">
        <v>0</v>
      </c>
      <c r="H16" s="1385"/>
      <c r="I16" s="1538">
        <v>0</v>
      </c>
      <c r="J16" s="1385"/>
      <c r="K16" s="858">
        <v>0</v>
      </c>
      <c r="L16" s="875">
        <f t="shared" si="0"/>
        <v>0</v>
      </c>
    </row>
    <row r="17" spans="1:12" ht="22.5" customHeight="1">
      <c r="A17" s="1547" t="s">
        <v>866</v>
      </c>
      <c r="B17" s="1548"/>
      <c r="C17" s="874">
        <v>13</v>
      </c>
      <c r="D17" s="874">
        <v>0</v>
      </c>
      <c r="E17" s="874">
        <v>1</v>
      </c>
      <c r="F17" s="874">
        <v>0</v>
      </c>
      <c r="G17" s="1538">
        <v>4</v>
      </c>
      <c r="H17" s="1385"/>
      <c r="I17" s="1538">
        <v>0</v>
      </c>
      <c r="J17" s="1384"/>
      <c r="K17" s="874">
        <v>29</v>
      </c>
      <c r="L17" s="875">
        <f>C17-D17-E17-F17-G17+I17+K17</f>
        <v>37</v>
      </c>
    </row>
    <row r="18" spans="1:12" ht="12.75">
      <c r="A18" s="1547"/>
      <c r="B18" s="1548"/>
      <c r="C18" s="874"/>
      <c r="D18" s="874"/>
      <c r="E18" s="874"/>
      <c r="F18" s="874"/>
      <c r="G18" s="1538"/>
      <c r="H18" s="1385"/>
      <c r="I18" s="1538"/>
      <c r="J18" s="1384"/>
      <c r="K18" s="874"/>
      <c r="L18" s="875"/>
    </row>
    <row r="19" spans="1:12" ht="12.75">
      <c r="A19" s="1549" t="s">
        <v>864</v>
      </c>
      <c r="B19" s="1550"/>
      <c r="C19" s="874">
        <f>SUM(C11:C18)</f>
        <v>297</v>
      </c>
      <c r="D19" s="874">
        <f>SUM(D11:D18)</f>
        <v>102</v>
      </c>
      <c r="E19" s="874">
        <f>SUM(E11:E18)</f>
        <v>9</v>
      </c>
      <c r="F19" s="874">
        <f>SUM(F11:F18)</f>
        <v>29</v>
      </c>
      <c r="G19" s="1538">
        <f>SUM(G11:G18)</f>
        <v>7</v>
      </c>
      <c r="H19" s="1385"/>
      <c r="I19" s="1538">
        <f>SUM(I11:I18)</f>
        <v>3</v>
      </c>
      <c r="J19" s="1384"/>
      <c r="K19" s="874">
        <f>SUM(K11:K18)</f>
        <v>29</v>
      </c>
      <c r="L19" s="875">
        <f>SUM(L11:L18)</f>
        <v>182</v>
      </c>
    </row>
    <row r="20" spans="1:12" ht="13.5" thickBot="1">
      <c r="A20" s="1551"/>
      <c r="B20" s="1552"/>
      <c r="C20" s="868"/>
      <c r="D20" s="868"/>
      <c r="E20" s="868"/>
      <c r="F20" s="868"/>
      <c r="G20" s="1541"/>
      <c r="H20" s="1545"/>
      <c r="I20" s="1541"/>
      <c r="J20" s="1542"/>
      <c r="K20" s="873"/>
      <c r="L20" s="869"/>
    </row>
    <row r="21" ht="13.5" thickTop="1"/>
  </sheetData>
  <sheetProtection/>
  <mergeCells count="43">
    <mergeCell ref="A3:O4"/>
    <mergeCell ref="A7:B9"/>
    <mergeCell ref="C7:C9"/>
    <mergeCell ref="D7:D9"/>
    <mergeCell ref="E7:E9"/>
    <mergeCell ref="F7:F9"/>
    <mergeCell ref="G7:H9"/>
    <mergeCell ref="I7:J9"/>
    <mergeCell ref="L7:L9"/>
    <mergeCell ref="A18:B18"/>
    <mergeCell ref="A19:B19"/>
    <mergeCell ref="A20:B20"/>
    <mergeCell ref="A10:B10"/>
    <mergeCell ref="A11:B11"/>
    <mergeCell ref="A12:B12"/>
    <mergeCell ref="A13:B13"/>
    <mergeCell ref="A14:B14"/>
    <mergeCell ref="A17:B17"/>
    <mergeCell ref="A15:B15"/>
    <mergeCell ref="G19:H19"/>
    <mergeCell ref="G20:H20"/>
    <mergeCell ref="G10:H10"/>
    <mergeCell ref="G11:H11"/>
    <mergeCell ref="G12:H12"/>
    <mergeCell ref="G13:H13"/>
    <mergeCell ref="G14:H14"/>
    <mergeCell ref="G17:H17"/>
    <mergeCell ref="G18:H18"/>
    <mergeCell ref="K7:K9"/>
    <mergeCell ref="I19:J19"/>
    <mergeCell ref="I20:J20"/>
    <mergeCell ref="I10:J10"/>
    <mergeCell ref="I11:J11"/>
    <mergeCell ref="I12:J12"/>
    <mergeCell ref="I13:J13"/>
    <mergeCell ref="I14:J14"/>
    <mergeCell ref="I17:J17"/>
    <mergeCell ref="I18:J18"/>
    <mergeCell ref="A16:B16"/>
    <mergeCell ref="G15:H15"/>
    <mergeCell ref="G16:H16"/>
    <mergeCell ref="I16:J16"/>
    <mergeCell ref="I15:J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362"/>
  <sheetViews>
    <sheetView workbookViewId="0" topLeftCell="A1">
      <selection activeCell="F14" sqref="F14"/>
    </sheetView>
  </sheetViews>
  <sheetFormatPr defaultColWidth="9.00390625" defaultRowHeight="12.75"/>
  <cols>
    <col min="1" max="1" width="3.75390625" style="21" customWidth="1"/>
    <col min="2" max="3" width="9.125" style="21" customWidth="1"/>
    <col min="4" max="4" width="12.875" style="21" customWidth="1"/>
    <col min="5" max="6" width="13.875" style="21" customWidth="1"/>
    <col min="7" max="7" width="13.875" style="399" customWidth="1"/>
    <col min="8" max="9" width="13.875" style="21" customWidth="1"/>
  </cols>
  <sheetData>
    <row r="1" spans="6:9" ht="15">
      <c r="F1" s="943" t="s">
        <v>385</v>
      </c>
      <c r="G1" s="943"/>
      <c r="H1" s="943"/>
      <c r="I1" s="943"/>
    </row>
    <row r="2" spans="1:9" ht="12.75">
      <c r="A2" s="931" t="s">
        <v>873</v>
      </c>
      <c r="B2" s="931"/>
      <c r="C2" s="931"/>
      <c r="D2" s="931"/>
      <c r="E2" s="931"/>
      <c r="F2" s="931"/>
      <c r="G2" s="931"/>
      <c r="H2" s="931"/>
      <c r="I2" s="931"/>
    </row>
    <row r="3" spans="1:9" ht="17.25" customHeight="1">
      <c r="A3" s="933" t="s">
        <v>773</v>
      </c>
      <c r="B3" s="933"/>
      <c r="C3" s="933"/>
      <c r="D3" s="933"/>
      <c r="E3" s="933"/>
      <c r="F3" s="933"/>
      <c r="G3" s="933"/>
      <c r="H3" s="933"/>
      <c r="I3" s="933"/>
    </row>
    <row r="4" spans="1:9" ht="12" customHeight="1">
      <c r="A4" s="934"/>
      <c r="B4" s="934"/>
      <c r="C4" s="934"/>
      <c r="D4" s="934"/>
      <c r="E4" s="934"/>
      <c r="F4" s="934"/>
      <c r="G4" s="934"/>
      <c r="H4" s="934"/>
      <c r="I4" s="934"/>
    </row>
    <row r="5" spans="6:9" ht="13.5" thickBot="1">
      <c r="F5" s="932" t="s">
        <v>70</v>
      </c>
      <c r="G5" s="932"/>
      <c r="H5" s="932"/>
      <c r="I5" s="932"/>
    </row>
    <row r="6" spans="1:9" ht="13.5" thickTop="1">
      <c r="A6" s="935" t="s">
        <v>71</v>
      </c>
      <c r="B6" s="947" t="s">
        <v>72</v>
      </c>
      <c r="C6" s="947"/>
      <c r="D6" s="947"/>
      <c r="E6" s="947"/>
      <c r="F6" s="949" t="s">
        <v>648</v>
      </c>
      <c r="G6" s="945" t="s">
        <v>649</v>
      </c>
      <c r="H6" s="949" t="s">
        <v>650</v>
      </c>
      <c r="I6" s="938" t="s">
        <v>651</v>
      </c>
    </row>
    <row r="7" spans="1:9" ht="12.75">
      <c r="A7" s="924"/>
      <c r="B7" s="948"/>
      <c r="C7" s="948"/>
      <c r="D7" s="948"/>
      <c r="E7" s="948"/>
      <c r="F7" s="944"/>
      <c r="G7" s="936"/>
      <c r="H7" s="942"/>
      <c r="I7" s="939"/>
    </row>
    <row r="8" spans="1:9" ht="12.75">
      <c r="A8" s="22"/>
      <c r="B8" s="996" t="s">
        <v>774</v>
      </c>
      <c r="C8" s="997"/>
      <c r="D8" s="997"/>
      <c r="E8" s="998"/>
      <c r="F8" s="110"/>
      <c r="G8" s="374"/>
      <c r="H8" s="110"/>
      <c r="I8" s="201"/>
    </row>
    <row r="9" spans="1:9" ht="12.75">
      <c r="A9" s="22"/>
      <c r="B9" s="1000" t="s">
        <v>73</v>
      </c>
      <c r="C9" s="1001"/>
      <c r="D9" s="1001"/>
      <c r="E9" s="1002"/>
      <c r="F9" s="110"/>
      <c r="G9" s="374"/>
      <c r="H9" s="110"/>
      <c r="I9" s="201"/>
    </row>
    <row r="10" spans="1:9" ht="12.75">
      <c r="A10" s="22"/>
      <c r="B10" s="940" t="s">
        <v>74</v>
      </c>
      <c r="C10" s="940"/>
      <c r="D10" s="940"/>
      <c r="E10" s="940"/>
      <c r="F10" s="110"/>
      <c r="G10" s="374"/>
      <c r="H10" s="110"/>
      <c r="I10" s="201"/>
    </row>
    <row r="11" spans="1:9" ht="12.75">
      <c r="A11" s="23" t="s">
        <v>75</v>
      </c>
      <c r="B11" s="941" t="s">
        <v>76</v>
      </c>
      <c r="C11" s="941"/>
      <c r="D11" s="941"/>
      <c r="E11" s="941"/>
      <c r="F11" s="119">
        <v>0</v>
      </c>
      <c r="G11" s="375">
        <v>0</v>
      </c>
      <c r="H11" s="119">
        <v>55357</v>
      </c>
      <c r="I11" s="196">
        <v>0</v>
      </c>
    </row>
    <row r="12" spans="1:9" ht="12.75">
      <c r="A12" s="24" t="s">
        <v>77</v>
      </c>
      <c r="B12" s="963" t="s">
        <v>294</v>
      </c>
      <c r="C12" s="964"/>
      <c r="D12" s="964"/>
      <c r="E12" s="965"/>
      <c r="F12" s="134">
        <v>0</v>
      </c>
      <c r="G12" s="390">
        <v>0</v>
      </c>
      <c r="H12" s="134">
        <v>0</v>
      </c>
      <c r="I12" s="197">
        <v>0</v>
      </c>
    </row>
    <row r="13" spans="1:9" ht="12.75">
      <c r="A13" s="24" t="s">
        <v>85</v>
      </c>
      <c r="B13" s="937" t="s">
        <v>78</v>
      </c>
      <c r="C13" s="937"/>
      <c r="D13" s="937"/>
      <c r="E13" s="937"/>
      <c r="F13" s="122">
        <f>F14+F15+F19+F24</f>
        <v>0</v>
      </c>
      <c r="G13" s="377">
        <f>G14+G15+G19+G24</f>
        <v>0</v>
      </c>
      <c r="H13" s="122">
        <f>H14+H15+H19+H24</f>
        <v>73308</v>
      </c>
      <c r="I13" s="197">
        <v>0</v>
      </c>
    </row>
    <row r="14" spans="1:9" ht="12.75">
      <c r="A14" s="26" t="s">
        <v>283</v>
      </c>
      <c r="B14" s="937" t="s">
        <v>79</v>
      </c>
      <c r="C14" s="937"/>
      <c r="D14" s="937"/>
      <c r="E14" s="937"/>
      <c r="F14" s="123">
        <v>0</v>
      </c>
      <c r="G14" s="378">
        <v>0</v>
      </c>
      <c r="H14" s="123">
        <v>0</v>
      </c>
      <c r="I14" s="202">
        <v>0</v>
      </c>
    </row>
    <row r="15" spans="1:9" ht="12.75">
      <c r="A15" s="26" t="s">
        <v>284</v>
      </c>
      <c r="B15" s="937" t="s">
        <v>80</v>
      </c>
      <c r="C15" s="937"/>
      <c r="D15" s="937"/>
      <c r="E15" s="937"/>
      <c r="F15" s="123">
        <f>SUM(F16:F18)</f>
        <v>0</v>
      </c>
      <c r="G15" s="123">
        <f>SUM(G16:G18)</f>
        <v>0</v>
      </c>
      <c r="H15" s="123">
        <f>SUM(H16:H18)</f>
        <v>62308</v>
      </c>
      <c r="I15" s="202">
        <v>0</v>
      </c>
    </row>
    <row r="16" spans="1:9" ht="12.75">
      <c r="A16" s="26"/>
      <c r="B16" s="963" t="s">
        <v>317</v>
      </c>
      <c r="C16" s="961"/>
      <c r="D16" s="961"/>
      <c r="E16" s="962"/>
      <c r="F16" s="121">
        <v>0</v>
      </c>
      <c r="G16" s="379">
        <v>0</v>
      </c>
      <c r="H16" s="121">
        <v>25000</v>
      </c>
      <c r="I16" s="198">
        <v>0</v>
      </c>
    </row>
    <row r="17" spans="1:9" ht="12.75">
      <c r="A17" s="26"/>
      <c r="B17" s="963" t="s">
        <v>410</v>
      </c>
      <c r="C17" s="961"/>
      <c r="D17" s="961"/>
      <c r="E17" s="962"/>
      <c r="F17" s="121">
        <v>0</v>
      </c>
      <c r="G17" s="379">
        <v>0</v>
      </c>
      <c r="H17" s="121">
        <v>28808</v>
      </c>
      <c r="I17" s="198">
        <v>0</v>
      </c>
    </row>
    <row r="18" spans="1:9" ht="12.75">
      <c r="A18" s="26"/>
      <c r="B18" s="963" t="s">
        <v>430</v>
      </c>
      <c r="C18" s="964"/>
      <c r="D18" s="964"/>
      <c r="E18" s="965"/>
      <c r="F18" s="121">
        <v>0</v>
      </c>
      <c r="G18" s="379">
        <v>0</v>
      </c>
      <c r="H18" s="121">
        <v>8500</v>
      </c>
      <c r="I18" s="198">
        <v>0</v>
      </c>
    </row>
    <row r="19" spans="1:9" ht="12.75">
      <c r="A19" s="26" t="s">
        <v>285</v>
      </c>
      <c r="B19" s="937" t="s">
        <v>81</v>
      </c>
      <c r="C19" s="937"/>
      <c r="D19" s="937"/>
      <c r="E19" s="937"/>
      <c r="F19" s="123">
        <f>SUM(F20:F23)</f>
        <v>0</v>
      </c>
      <c r="G19" s="378">
        <f>SUM(G20:G23)</f>
        <v>0</v>
      </c>
      <c r="H19" s="123">
        <f>SUM(H20:H23)</f>
        <v>7600</v>
      </c>
      <c r="I19" s="202">
        <v>0</v>
      </c>
    </row>
    <row r="20" spans="1:9" ht="12.75">
      <c r="A20" s="26"/>
      <c r="B20" s="963" t="s">
        <v>411</v>
      </c>
      <c r="C20" s="961"/>
      <c r="D20" s="961"/>
      <c r="E20" s="962"/>
      <c r="F20" s="121">
        <v>0</v>
      </c>
      <c r="G20" s="379">
        <v>0</v>
      </c>
      <c r="H20" s="121">
        <v>0</v>
      </c>
      <c r="I20" s="198">
        <v>0</v>
      </c>
    </row>
    <row r="21" spans="1:9" ht="12.75">
      <c r="A21" s="26"/>
      <c r="B21" s="963" t="s">
        <v>412</v>
      </c>
      <c r="C21" s="961"/>
      <c r="D21" s="961"/>
      <c r="E21" s="962"/>
      <c r="F21" s="121">
        <v>0</v>
      </c>
      <c r="G21" s="379">
        <v>0</v>
      </c>
      <c r="H21" s="121">
        <v>0</v>
      </c>
      <c r="I21" s="198">
        <v>0</v>
      </c>
    </row>
    <row r="22" spans="1:9" ht="12.75">
      <c r="A22" s="26"/>
      <c r="B22" s="963" t="s">
        <v>413</v>
      </c>
      <c r="C22" s="961"/>
      <c r="D22" s="961"/>
      <c r="E22" s="962"/>
      <c r="F22" s="121">
        <v>0</v>
      </c>
      <c r="G22" s="379">
        <v>0</v>
      </c>
      <c r="H22" s="121">
        <v>0</v>
      </c>
      <c r="I22" s="198">
        <v>0</v>
      </c>
    </row>
    <row r="23" spans="1:9" ht="12.75">
      <c r="A23" s="26"/>
      <c r="B23" s="963" t="s">
        <v>414</v>
      </c>
      <c r="C23" s="961"/>
      <c r="D23" s="961"/>
      <c r="E23" s="962"/>
      <c r="F23" s="121">
        <v>0</v>
      </c>
      <c r="G23" s="379">
        <v>0</v>
      </c>
      <c r="H23" s="121">
        <v>7600</v>
      </c>
      <c r="I23" s="198">
        <v>0</v>
      </c>
    </row>
    <row r="24" spans="1:9" ht="12.75">
      <c r="A24" s="26" t="s">
        <v>433</v>
      </c>
      <c r="B24" s="937" t="s">
        <v>383</v>
      </c>
      <c r="C24" s="937"/>
      <c r="D24" s="937"/>
      <c r="E24" s="937"/>
      <c r="F24" s="123">
        <f>SUM(F25:F28)</f>
        <v>0</v>
      </c>
      <c r="G24" s="378">
        <f>SUM(G25:G28)</f>
        <v>0</v>
      </c>
      <c r="H24" s="123">
        <f>SUM(H25:H28)</f>
        <v>3400</v>
      </c>
      <c r="I24" s="202">
        <v>0</v>
      </c>
    </row>
    <row r="25" spans="1:9" ht="12.75">
      <c r="A25" s="26"/>
      <c r="B25" s="963" t="s">
        <v>415</v>
      </c>
      <c r="C25" s="961"/>
      <c r="D25" s="961"/>
      <c r="E25" s="962"/>
      <c r="F25" s="121">
        <v>0</v>
      </c>
      <c r="G25" s="379">
        <v>0</v>
      </c>
      <c r="H25" s="121">
        <v>1100</v>
      </c>
      <c r="I25" s="198">
        <v>0</v>
      </c>
    </row>
    <row r="26" spans="1:9" ht="12.75">
      <c r="A26" s="26"/>
      <c r="B26" s="963" t="s">
        <v>83</v>
      </c>
      <c r="C26" s="961"/>
      <c r="D26" s="961"/>
      <c r="E26" s="962"/>
      <c r="F26" s="121">
        <v>0</v>
      </c>
      <c r="G26" s="379">
        <v>0</v>
      </c>
      <c r="H26" s="121">
        <v>1000</v>
      </c>
      <c r="I26" s="198">
        <v>0</v>
      </c>
    </row>
    <row r="27" spans="1:9" ht="12.75">
      <c r="A27" s="26"/>
      <c r="B27" s="963" t="s">
        <v>416</v>
      </c>
      <c r="C27" s="964"/>
      <c r="D27" s="964"/>
      <c r="E27" s="965"/>
      <c r="F27" s="121">
        <v>0</v>
      </c>
      <c r="G27" s="379">
        <v>0</v>
      </c>
      <c r="H27" s="121">
        <v>800</v>
      </c>
      <c r="I27" s="198">
        <v>0</v>
      </c>
    </row>
    <row r="28" spans="1:9" ht="12.75">
      <c r="A28" s="27"/>
      <c r="B28" s="977" t="s">
        <v>425</v>
      </c>
      <c r="C28" s="928"/>
      <c r="D28" s="928"/>
      <c r="E28" s="929"/>
      <c r="F28" s="124">
        <v>0</v>
      </c>
      <c r="G28" s="380">
        <v>0</v>
      </c>
      <c r="H28" s="124">
        <v>500</v>
      </c>
      <c r="I28" s="200">
        <v>0</v>
      </c>
    </row>
    <row r="29" spans="1:9" ht="12.75">
      <c r="A29" s="28"/>
      <c r="B29" s="925" t="s">
        <v>84</v>
      </c>
      <c r="C29" s="926"/>
      <c r="D29" s="926"/>
      <c r="E29" s="927"/>
      <c r="F29" s="356"/>
      <c r="G29" s="381"/>
      <c r="H29" s="130"/>
      <c r="I29" s="196"/>
    </row>
    <row r="30" spans="1:9" ht="12.75">
      <c r="A30" s="29" t="s">
        <v>92</v>
      </c>
      <c r="B30" s="941" t="s">
        <v>86</v>
      </c>
      <c r="C30" s="941"/>
      <c r="D30" s="941"/>
      <c r="E30" s="941"/>
      <c r="F30" s="126">
        <f>F31+F32+F33+F35+F36+F34+F38+F37</f>
        <v>0</v>
      </c>
      <c r="G30" s="382">
        <f>G31+G32+G33+G35+G36+G34+G38+G37</f>
        <v>0</v>
      </c>
      <c r="H30" s="126">
        <f>H31+H32+H33+H35+H36+H34+H38</f>
        <v>201585</v>
      </c>
      <c r="I30" s="814">
        <v>0</v>
      </c>
    </row>
    <row r="31" spans="1:9" ht="12.75">
      <c r="A31" s="26" t="s">
        <v>286</v>
      </c>
      <c r="B31" s="999" t="s">
        <v>775</v>
      </c>
      <c r="C31" s="937"/>
      <c r="D31" s="937"/>
      <c r="E31" s="937"/>
      <c r="F31" s="123">
        <v>0</v>
      </c>
      <c r="G31" s="378">
        <v>0</v>
      </c>
      <c r="H31" s="123">
        <v>177348</v>
      </c>
      <c r="I31" s="198">
        <v>0</v>
      </c>
    </row>
    <row r="32" spans="1:9" ht="12.75">
      <c r="A32" s="26" t="s">
        <v>287</v>
      </c>
      <c r="B32" s="937" t="s">
        <v>88</v>
      </c>
      <c r="C32" s="937"/>
      <c r="D32" s="937"/>
      <c r="E32" s="937"/>
      <c r="F32" s="123">
        <v>0</v>
      </c>
      <c r="G32" s="378">
        <v>0</v>
      </c>
      <c r="H32" s="123">
        <v>0</v>
      </c>
      <c r="I32" s="202">
        <v>0</v>
      </c>
    </row>
    <row r="33" spans="1:9" ht="12.75">
      <c r="A33" s="26" t="s">
        <v>288</v>
      </c>
      <c r="B33" s="937" t="s">
        <v>389</v>
      </c>
      <c r="C33" s="937"/>
      <c r="D33" s="937"/>
      <c r="E33" s="937"/>
      <c r="F33" s="123">
        <v>0</v>
      </c>
      <c r="G33" s="378">
        <v>0</v>
      </c>
      <c r="H33" s="123">
        <v>0</v>
      </c>
      <c r="I33" s="202">
        <v>0</v>
      </c>
    </row>
    <row r="34" spans="1:9" ht="12.75">
      <c r="A34" s="30" t="s">
        <v>289</v>
      </c>
      <c r="B34" s="963" t="s">
        <v>769</v>
      </c>
      <c r="C34" s="964"/>
      <c r="D34" s="964"/>
      <c r="E34" s="965"/>
      <c r="F34" s="118">
        <v>0</v>
      </c>
      <c r="G34" s="383">
        <v>0</v>
      </c>
      <c r="H34" s="118">
        <v>24237</v>
      </c>
      <c r="I34" s="202">
        <v>0</v>
      </c>
    </row>
    <row r="35" spans="1:9" ht="12.75">
      <c r="A35" s="30" t="s">
        <v>290</v>
      </c>
      <c r="B35" s="963" t="s">
        <v>89</v>
      </c>
      <c r="C35" s="914"/>
      <c r="D35" s="914"/>
      <c r="E35" s="894"/>
      <c r="F35" s="118">
        <v>0</v>
      </c>
      <c r="G35" s="383">
        <v>0</v>
      </c>
      <c r="H35" s="118">
        <v>0</v>
      </c>
      <c r="I35" s="202">
        <v>0</v>
      </c>
    </row>
    <row r="36" spans="1:9" ht="12.75">
      <c r="A36" s="26" t="s">
        <v>291</v>
      </c>
      <c r="B36" s="963" t="s">
        <v>90</v>
      </c>
      <c r="C36" s="914"/>
      <c r="D36" s="914"/>
      <c r="E36" s="894"/>
      <c r="F36" s="118">
        <v>0</v>
      </c>
      <c r="G36" s="383">
        <v>0</v>
      </c>
      <c r="H36" s="118">
        <v>0</v>
      </c>
      <c r="I36" s="202">
        <v>0</v>
      </c>
    </row>
    <row r="37" spans="1:9" ht="12.75">
      <c r="A37" s="26" t="s">
        <v>292</v>
      </c>
      <c r="B37" s="963" t="s">
        <v>37</v>
      </c>
      <c r="C37" s="956"/>
      <c r="D37" s="956"/>
      <c r="E37" s="965"/>
      <c r="F37" s="123">
        <v>0</v>
      </c>
      <c r="G37" s="378">
        <v>0</v>
      </c>
      <c r="H37" s="123">
        <v>0</v>
      </c>
      <c r="I37" s="228">
        <v>0</v>
      </c>
    </row>
    <row r="38" spans="1:9" ht="12.75">
      <c r="A38" s="26" t="s">
        <v>293</v>
      </c>
      <c r="B38" s="963" t="s">
        <v>475</v>
      </c>
      <c r="C38" s="956"/>
      <c r="D38" s="956"/>
      <c r="E38" s="965"/>
      <c r="F38" s="123">
        <v>0</v>
      </c>
      <c r="G38" s="378">
        <v>0</v>
      </c>
      <c r="H38" s="123">
        <v>0</v>
      </c>
      <c r="I38" s="228">
        <v>0</v>
      </c>
    </row>
    <row r="39" spans="1:9" ht="12.75">
      <c r="A39" s="35"/>
      <c r="B39" s="940" t="s">
        <v>498</v>
      </c>
      <c r="C39" s="916"/>
      <c r="D39" s="916"/>
      <c r="E39" s="916"/>
      <c r="F39" s="816"/>
      <c r="G39" s="398"/>
      <c r="H39" s="125"/>
      <c r="I39" s="756"/>
    </row>
    <row r="40" spans="1:9" ht="12.75">
      <c r="A40" s="781" t="s">
        <v>94</v>
      </c>
      <c r="B40" s="941" t="s">
        <v>100</v>
      </c>
      <c r="C40" s="941"/>
      <c r="D40" s="941"/>
      <c r="E40" s="941"/>
      <c r="F40" s="119">
        <v>0</v>
      </c>
      <c r="G40" s="375">
        <v>0</v>
      </c>
      <c r="H40" s="375">
        <v>0</v>
      </c>
      <c r="I40" s="196">
        <v>0</v>
      </c>
    </row>
    <row r="41" spans="1:9" ht="12.75">
      <c r="A41" s="782" t="s">
        <v>96</v>
      </c>
      <c r="B41" s="963" t="s">
        <v>357</v>
      </c>
      <c r="C41" s="961"/>
      <c r="D41" s="961"/>
      <c r="E41" s="962"/>
      <c r="F41" s="134">
        <f>SUM(F42:F43)</f>
        <v>0</v>
      </c>
      <c r="G41" s="390">
        <f>SUM(G42:G43)</f>
        <v>0</v>
      </c>
      <c r="H41" s="390">
        <v>29343</v>
      </c>
      <c r="I41" s="197">
        <v>0</v>
      </c>
    </row>
    <row r="42" spans="1:9" ht="12.75">
      <c r="A42" s="26"/>
      <c r="B42" s="937" t="s">
        <v>101</v>
      </c>
      <c r="C42" s="937"/>
      <c r="D42" s="937"/>
      <c r="E42" s="937"/>
      <c r="F42" s="127">
        <v>0</v>
      </c>
      <c r="G42" s="389">
        <v>0</v>
      </c>
      <c r="H42" s="127">
        <v>9543</v>
      </c>
      <c r="I42" s="198">
        <v>0</v>
      </c>
    </row>
    <row r="43" spans="1:9" ht="12.75">
      <c r="A43" s="26"/>
      <c r="B43" s="963" t="s">
        <v>377</v>
      </c>
      <c r="C43" s="964"/>
      <c r="D43" s="964"/>
      <c r="E43" s="965"/>
      <c r="F43" s="121">
        <v>0</v>
      </c>
      <c r="G43" s="379">
        <v>0</v>
      </c>
      <c r="H43" s="121">
        <v>19800</v>
      </c>
      <c r="I43" s="198">
        <v>0</v>
      </c>
    </row>
    <row r="44" spans="1:9" ht="13.5" thickBot="1">
      <c r="A44" s="26"/>
      <c r="B44" s="992"/>
      <c r="C44" s="993"/>
      <c r="D44" s="993"/>
      <c r="E44" s="994"/>
      <c r="F44" s="121"/>
      <c r="G44" s="379"/>
      <c r="H44" s="121"/>
      <c r="I44" s="198"/>
    </row>
    <row r="45" spans="1:9" ht="13.5" thickBot="1">
      <c r="A45" s="750"/>
      <c r="B45" s="986" t="s">
        <v>760</v>
      </c>
      <c r="C45" s="987"/>
      <c r="D45" s="987"/>
      <c r="E45" s="988"/>
      <c r="F45" s="751">
        <f>F11+F12+F13+F30+F40+F41</f>
        <v>0</v>
      </c>
      <c r="G45" s="751">
        <f>G11+G12+G13+G30+G40+G41</f>
        <v>0</v>
      </c>
      <c r="H45" s="751">
        <f>H11+H12+H13+H30+H40+H41</f>
        <v>359593</v>
      </c>
      <c r="I45" s="752">
        <v>0</v>
      </c>
    </row>
    <row r="46" spans="1:9" ht="12.75">
      <c r="A46" s="745"/>
      <c r="B46" s="989"/>
      <c r="C46" s="990"/>
      <c r="D46" s="990"/>
      <c r="E46" s="991"/>
      <c r="F46" s="746"/>
      <c r="G46" s="747"/>
      <c r="H46" s="748"/>
      <c r="I46" s="749"/>
    </row>
    <row r="47" spans="1:9" ht="12.75">
      <c r="A47" s="35"/>
      <c r="B47" s="925" t="s">
        <v>91</v>
      </c>
      <c r="C47" s="926"/>
      <c r="D47" s="926"/>
      <c r="E47" s="927"/>
      <c r="F47" s="125"/>
      <c r="G47" s="398"/>
      <c r="H47" s="125"/>
      <c r="I47" s="753"/>
    </row>
    <row r="48" spans="1:9" ht="12.75">
      <c r="A48" s="781" t="s">
        <v>99</v>
      </c>
      <c r="B48" s="886" t="s">
        <v>93</v>
      </c>
      <c r="C48" s="887"/>
      <c r="D48" s="887"/>
      <c r="E48" s="888"/>
      <c r="F48" s="133">
        <v>0</v>
      </c>
      <c r="G48" s="387">
        <v>0</v>
      </c>
      <c r="H48" s="133">
        <v>12181</v>
      </c>
      <c r="I48" s="196">
        <v>0</v>
      </c>
    </row>
    <row r="49" spans="1:9" ht="12.75">
      <c r="A49" s="782" t="s">
        <v>104</v>
      </c>
      <c r="B49" s="937" t="s">
        <v>95</v>
      </c>
      <c r="C49" s="937"/>
      <c r="D49" s="937"/>
      <c r="E49" s="937"/>
      <c r="F49" s="120">
        <v>0</v>
      </c>
      <c r="G49" s="388">
        <v>0</v>
      </c>
      <c r="H49" s="388">
        <f>H50</f>
        <v>25569</v>
      </c>
      <c r="I49" s="197">
        <v>0</v>
      </c>
    </row>
    <row r="50" spans="1:9" ht="12.75">
      <c r="A50" s="26"/>
      <c r="B50" s="963" t="s">
        <v>432</v>
      </c>
      <c r="C50" s="961"/>
      <c r="D50" s="961"/>
      <c r="E50" s="961"/>
      <c r="F50" s="127">
        <v>0</v>
      </c>
      <c r="G50" s="389">
        <v>0</v>
      </c>
      <c r="H50" s="127">
        <v>25569</v>
      </c>
      <c r="I50" s="198">
        <v>0</v>
      </c>
    </row>
    <row r="51" spans="1:9" ht="12.75">
      <c r="A51" s="782" t="s">
        <v>108</v>
      </c>
      <c r="B51" s="961" t="s">
        <v>97</v>
      </c>
      <c r="C51" s="914"/>
      <c r="D51" s="914"/>
      <c r="E51" s="914"/>
      <c r="F51" s="120">
        <v>0</v>
      </c>
      <c r="G51" s="388">
        <v>0</v>
      </c>
      <c r="H51" s="120">
        <v>0</v>
      </c>
      <c r="I51" s="197">
        <v>0</v>
      </c>
    </row>
    <row r="52" spans="1:9" ht="12.75">
      <c r="A52" s="35"/>
      <c r="B52" s="972" t="s">
        <v>761</v>
      </c>
      <c r="C52" s="973"/>
      <c r="D52" s="973"/>
      <c r="E52" s="974"/>
      <c r="F52" s="754"/>
      <c r="G52" s="755"/>
      <c r="H52" s="754"/>
      <c r="I52" s="756"/>
    </row>
    <row r="53" spans="1:9" ht="12.75">
      <c r="A53" s="26" t="s">
        <v>112</v>
      </c>
      <c r="B53" s="937" t="s">
        <v>360</v>
      </c>
      <c r="C53" s="937"/>
      <c r="D53" s="937"/>
      <c r="E53" s="937"/>
      <c r="F53" s="120">
        <f>SUM(F54:F54)</f>
        <v>0</v>
      </c>
      <c r="G53" s="388">
        <f>SUM(G54:G54)</f>
        <v>0</v>
      </c>
      <c r="H53" s="120">
        <f>SUM(H54:H54)</f>
        <v>1167</v>
      </c>
      <c r="I53" s="197">
        <v>0</v>
      </c>
    </row>
    <row r="54" spans="1:9" ht="12.75">
      <c r="A54" s="26"/>
      <c r="B54" s="963" t="s">
        <v>407</v>
      </c>
      <c r="C54" s="961"/>
      <c r="D54" s="961"/>
      <c r="E54" s="962"/>
      <c r="F54" s="121">
        <v>0</v>
      </c>
      <c r="G54" s="379">
        <v>0</v>
      </c>
      <c r="H54" s="121">
        <v>1167</v>
      </c>
      <c r="I54" s="198">
        <v>0</v>
      </c>
    </row>
    <row r="55" spans="1:9" ht="12.75">
      <c r="A55" s="26" t="s">
        <v>114</v>
      </c>
      <c r="B55" s="963" t="s">
        <v>361</v>
      </c>
      <c r="C55" s="961"/>
      <c r="D55" s="961"/>
      <c r="E55" s="962"/>
      <c r="F55" s="134">
        <v>0</v>
      </c>
      <c r="G55" s="390">
        <v>0</v>
      </c>
      <c r="H55" s="390">
        <v>0</v>
      </c>
      <c r="I55" s="197">
        <v>0</v>
      </c>
    </row>
    <row r="56" spans="1:9" ht="13.5" thickBot="1">
      <c r="A56" s="30"/>
      <c r="B56" s="370"/>
      <c r="C56" s="647"/>
      <c r="D56" s="647"/>
      <c r="E56" s="648"/>
      <c r="F56" s="121"/>
      <c r="G56" s="379"/>
      <c r="H56" s="121"/>
      <c r="I56" s="198"/>
    </row>
    <row r="57" spans="1:9" ht="13.5" thickBot="1">
      <c r="A57" s="757"/>
      <c r="B57" s="953" t="s">
        <v>502</v>
      </c>
      <c r="C57" s="954"/>
      <c r="D57" s="954"/>
      <c r="E57" s="955"/>
      <c r="F57" s="758">
        <f>F48+F49+F51+F53+F55</f>
        <v>0</v>
      </c>
      <c r="G57" s="758">
        <f>G48+G49+G51+G53+G55</f>
        <v>0</v>
      </c>
      <c r="H57" s="758">
        <f>H48+H49+H51+H53+H55</f>
        <v>38917</v>
      </c>
      <c r="I57" s="763">
        <v>0</v>
      </c>
    </row>
    <row r="58" spans="1:9" ht="13.5" thickTop="1">
      <c r="A58" s="30"/>
      <c r="B58" s="646"/>
      <c r="C58" s="759"/>
      <c r="D58" s="759"/>
      <c r="E58" s="759"/>
      <c r="F58" s="760"/>
      <c r="G58" s="761"/>
      <c r="H58" s="760"/>
      <c r="I58" s="762"/>
    </row>
    <row r="59" spans="1:9" ht="12.75">
      <c r="A59" s="30"/>
      <c r="B59" s="25"/>
      <c r="C59" s="243"/>
      <c r="D59" s="243"/>
      <c r="E59" s="243"/>
      <c r="F59" s="239"/>
      <c r="G59" s="391"/>
      <c r="H59" s="239"/>
      <c r="I59" s="815"/>
    </row>
    <row r="60" spans="1:9" ht="12.75">
      <c r="A60" s="30"/>
      <c r="B60" s="25"/>
      <c r="C60" s="243"/>
      <c r="D60" s="243"/>
      <c r="E60" s="243"/>
      <c r="F60" s="239"/>
      <c r="G60" s="391"/>
      <c r="H60" s="239"/>
      <c r="I60" s="815"/>
    </row>
    <row r="61" spans="1:9" ht="12.75">
      <c r="A61" s="30"/>
      <c r="B61" s="25"/>
      <c r="C61" s="243"/>
      <c r="D61" s="243"/>
      <c r="E61" s="243"/>
      <c r="F61" s="239"/>
      <c r="G61" s="391"/>
      <c r="H61" s="239"/>
      <c r="I61" s="815"/>
    </row>
    <row r="62" spans="1:9" ht="15">
      <c r="A62" s="30"/>
      <c r="B62" s="25"/>
      <c r="C62" s="243"/>
      <c r="D62" s="243"/>
      <c r="E62" s="243"/>
      <c r="F62" s="239"/>
      <c r="G62" s="930" t="s">
        <v>777</v>
      </c>
      <c r="H62" s="913"/>
      <c r="I62" s="913"/>
    </row>
    <row r="63" spans="1:9" ht="13.5" thickBot="1">
      <c r="A63" s="30"/>
      <c r="B63" s="961"/>
      <c r="C63" s="956"/>
      <c r="D63" s="956"/>
      <c r="E63" s="956"/>
      <c r="F63" s="239"/>
      <c r="G63" s="391"/>
      <c r="H63" s="239"/>
      <c r="I63" s="115" t="s">
        <v>393</v>
      </c>
    </row>
    <row r="64" spans="1:9" ht="13.5" thickTop="1">
      <c r="A64" s="935" t="s">
        <v>71</v>
      </c>
      <c r="B64" s="947" t="s">
        <v>72</v>
      </c>
      <c r="C64" s="947"/>
      <c r="D64" s="947"/>
      <c r="E64" s="947"/>
      <c r="F64" s="949" t="s">
        <v>648</v>
      </c>
      <c r="G64" s="945" t="s">
        <v>649</v>
      </c>
      <c r="H64" s="949" t="s">
        <v>650</v>
      </c>
      <c r="I64" s="938" t="s">
        <v>651</v>
      </c>
    </row>
    <row r="65" spans="1:9" ht="13.5" thickBot="1">
      <c r="A65" s="924"/>
      <c r="B65" s="948"/>
      <c r="C65" s="948"/>
      <c r="D65" s="948"/>
      <c r="E65" s="948"/>
      <c r="F65" s="944"/>
      <c r="G65" s="936"/>
      <c r="H65" s="942"/>
      <c r="I65" s="939"/>
    </row>
    <row r="66" spans="1:9" ht="13.5" thickTop="1">
      <c r="A66" s="769"/>
      <c r="B66" s="891" t="s">
        <v>106</v>
      </c>
      <c r="C66" s="883"/>
      <c r="D66" s="883"/>
      <c r="E66" s="884"/>
      <c r="F66" s="764"/>
      <c r="G66" s="765"/>
      <c r="H66" s="764"/>
      <c r="I66" s="766"/>
    </row>
    <row r="67" spans="1:9" ht="12.75">
      <c r="A67" s="34"/>
      <c r="B67" s="969" t="s">
        <v>107</v>
      </c>
      <c r="C67" s="970"/>
      <c r="D67" s="970"/>
      <c r="E67" s="971"/>
      <c r="F67" s="131"/>
      <c r="G67" s="392"/>
      <c r="H67" s="128"/>
      <c r="I67" s="199"/>
    </row>
    <row r="68" spans="1:9" ht="12.75">
      <c r="A68" s="30" t="s">
        <v>117</v>
      </c>
      <c r="B68" s="958" t="s">
        <v>109</v>
      </c>
      <c r="C68" s="959"/>
      <c r="D68" s="959"/>
      <c r="E68" s="957"/>
      <c r="F68" s="133">
        <f>SUM(F69:F71)</f>
        <v>0</v>
      </c>
      <c r="G68" s="390">
        <f>SUM(G69:G71)</f>
        <v>0</v>
      </c>
      <c r="H68" s="133">
        <f>SUM(H69:H71)</f>
        <v>1000</v>
      </c>
      <c r="I68" s="196">
        <v>0</v>
      </c>
    </row>
    <row r="69" spans="1:9" ht="12.75">
      <c r="A69" s="30"/>
      <c r="B69" s="950" t="s">
        <v>110</v>
      </c>
      <c r="C69" s="951"/>
      <c r="D69" s="951"/>
      <c r="E69" s="952"/>
      <c r="F69" s="121">
        <v>0</v>
      </c>
      <c r="G69" s="379">
        <v>0</v>
      </c>
      <c r="H69" s="121">
        <v>500</v>
      </c>
      <c r="I69" s="198">
        <v>0</v>
      </c>
    </row>
    <row r="70" spans="1:9" ht="12.75">
      <c r="A70" s="30"/>
      <c r="B70" s="950" t="s">
        <v>111</v>
      </c>
      <c r="C70" s="951"/>
      <c r="D70" s="951"/>
      <c r="E70" s="952"/>
      <c r="F70" s="121">
        <v>0</v>
      </c>
      <c r="G70" s="379">
        <v>0</v>
      </c>
      <c r="H70" s="121">
        <v>500</v>
      </c>
      <c r="I70" s="198">
        <v>0</v>
      </c>
    </row>
    <row r="71" spans="1:9" ht="13.5" thickBot="1">
      <c r="A71" s="27"/>
      <c r="B71" s="950" t="s">
        <v>427</v>
      </c>
      <c r="C71" s="951"/>
      <c r="D71" s="951"/>
      <c r="E71" s="952"/>
      <c r="F71" s="127">
        <v>0</v>
      </c>
      <c r="G71" s="379">
        <v>0</v>
      </c>
      <c r="H71" s="121">
        <v>0</v>
      </c>
      <c r="I71" s="198">
        <v>0</v>
      </c>
    </row>
    <row r="72" spans="1:9" ht="13.5" thickBot="1">
      <c r="A72" s="27"/>
      <c r="B72" s="995" t="s">
        <v>762</v>
      </c>
      <c r="C72" s="923"/>
      <c r="D72" s="923"/>
      <c r="E72" s="912"/>
      <c r="F72" s="767">
        <f>F68</f>
        <v>0</v>
      </c>
      <c r="G72" s="767">
        <f>G68</f>
        <v>0</v>
      </c>
      <c r="H72" s="767">
        <f>H68</f>
        <v>1000</v>
      </c>
      <c r="I72" s="767">
        <f>I68</f>
        <v>0</v>
      </c>
    </row>
    <row r="73" spans="1:9" ht="13.5" thickBot="1">
      <c r="A73" s="27"/>
      <c r="B73" s="950"/>
      <c r="C73" s="964"/>
      <c r="D73" s="964"/>
      <c r="E73" s="965"/>
      <c r="F73" s="121"/>
      <c r="G73" s="379"/>
      <c r="H73" s="121"/>
      <c r="I73" s="198"/>
    </row>
    <row r="74" spans="1:9" ht="13.5" thickBot="1">
      <c r="A74" s="35"/>
      <c r="B74" s="966" t="s">
        <v>763</v>
      </c>
      <c r="C74" s="967"/>
      <c r="D74" s="967"/>
      <c r="E74" s="968"/>
      <c r="F74" s="768">
        <f>F75</f>
        <v>0</v>
      </c>
      <c r="G74" s="768">
        <f>G75</f>
        <v>0</v>
      </c>
      <c r="H74" s="768">
        <f>H75</f>
        <v>8000</v>
      </c>
      <c r="I74" s="443">
        <f>I75</f>
        <v>0</v>
      </c>
    </row>
    <row r="75" spans="1:9" ht="12.75">
      <c r="A75" s="29" t="s">
        <v>119</v>
      </c>
      <c r="B75" s="963" t="s">
        <v>118</v>
      </c>
      <c r="C75" s="961"/>
      <c r="D75" s="961"/>
      <c r="E75" s="962"/>
      <c r="F75" s="355">
        <v>0</v>
      </c>
      <c r="G75" s="376">
        <v>0</v>
      </c>
      <c r="H75" s="355">
        <v>8000</v>
      </c>
      <c r="I75" s="198">
        <v>0</v>
      </c>
    </row>
    <row r="76" spans="1:9" ht="13.5" thickBot="1">
      <c r="A76" s="30"/>
      <c r="B76" s="370"/>
      <c r="C76" s="25"/>
      <c r="D76" s="25"/>
      <c r="E76" s="369"/>
      <c r="F76" s="134"/>
      <c r="G76" s="390"/>
      <c r="H76" s="134"/>
      <c r="I76" s="197"/>
    </row>
    <row r="77" spans="1:9" ht="13.5" thickBot="1">
      <c r="A77" s="439"/>
      <c r="B77" s="980" t="s">
        <v>396</v>
      </c>
      <c r="C77" s="899"/>
      <c r="D77" s="899"/>
      <c r="E77" s="895"/>
      <c r="F77" s="440">
        <f>F45+F57+F72+F74</f>
        <v>0</v>
      </c>
      <c r="G77" s="440">
        <f>G45+G57+G72+G74</f>
        <v>0</v>
      </c>
      <c r="H77" s="440">
        <f>H45+H57+H72+H74</f>
        <v>407510</v>
      </c>
      <c r="I77" s="783">
        <v>0</v>
      </c>
    </row>
    <row r="78" spans="1:9" ht="12.75">
      <c r="A78" s="770"/>
      <c r="B78" s="771"/>
      <c r="C78" s="772"/>
      <c r="D78" s="772"/>
      <c r="E78" s="773"/>
      <c r="F78" s="774"/>
      <c r="G78" s="774"/>
      <c r="H78" s="774"/>
      <c r="I78" s="784"/>
    </row>
    <row r="79" spans="1:9" ht="13.5" thickBot="1">
      <c r="A79" s="30"/>
      <c r="B79" s="775"/>
      <c r="C79" s="741"/>
      <c r="D79" s="741"/>
      <c r="E79" s="740"/>
      <c r="F79" s="776"/>
      <c r="G79" s="776"/>
      <c r="H79" s="776"/>
      <c r="I79" s="785"/>
    </row>
    <row r="80" spans="1:9" ht="13.5" thickBot="1">
      <c r="A80" s="777"/>
      <c r="B80" s="966" t="s">
        <v>764</v>
      </c>
      <c r="C80" s="967"/>
      <c r="D80" s="967"/>
      <c r="E80" s="968"/>
      <c r="F80" s="768">
        <f>F81+F82</f>
        <v>0</v>
      </c>
      <c r="G80" s="768">
        <f>G81+G82</f>
        <v>0</v>
      </c>
      <c r="H80" s="768">
        <f>H81+H82</f>
        <v>0</v>
      </c>
      <c r="I80" s="443">
        <v>0</v>
      </c>
    </row>
    <row r="81" spans="1:9" ht="12.75">
      <c r="A81" s="26" t="s">
        <v>348</v>
      </c>
      <c r="B81" s="963" t="s">
        <v>113</v>
      </c>
      <c r="C81" s="885"/>
      <c r="D81" s="885"/>
      <c r="E81" s="979"/>
      <c r="F81" s="447">
        <v>0</v>
      </c>
      <c r="G81" s="448">
        <v>0</v>
      </c>
      <c r="H81" s="448">
        <v>0</v>
      </c>
      <c r="I81" s="197">
        <v>0</v>
      </c>
    </row>
    <row r="82" spans="1:9" ht="12.75">
      <c r="A82" s="26" t="s">
        <v>349</v>
      </c>
      <c r="B82" s="963" t="s">
        <v>115</v>
      </c>
      <c r="C82" s="961"/>
      <c r="D82" s="961"/>
      <c r="E82" s="962"/>
      <c r="F82" s="134">
        <v>0</v>
      </c>
      <c r="G82" s="390">
        <v>0</v>
      </c>
      <c r="H82" s="134">
        <v>0</v>
      </c>
      <c r="I82" s="199">
        <v>0</v>
      </c>
    </row>
    <row r="83" spans="1:9" ht="12.75">
      <c r="A83" s="26"/>
      <c r="B83" s="977"/>
      <c r="C83" s="978"/>
      <c r="D83" s="978"/>
      <c r="E83" s="960"/>
      <c r="F83" s="134"/>
      <c r="G83" s="390"/>
      <c r="H83" s="134"/>
      <c r="I83" s="197"/>
    </row>
    <row r="84" spans="1:9" ht="12.75">
      <c r="A84" s="781" t="s">
        <v>349</v>
      </c>
      <c r="B84" s="972" t="s">
        <v>390</v>
      </c>
      <c r="C84" s="973"/>
      <c r="D84" s="973"/>
      <c r="E84" s="974"/>
      <c r="F84" s="133">
        <v>0</v>
      </c>
      <c r="G84" s="387">
        <v>0</v>
      </c>
      <c r="H84" s="133">
        <v>0</v>
      </c>
      <c r="I84" s="196">
        <v>0</v>
      </c>
    </row>
    <row r="85" spans="1:9" ht="12.75">
      <c r="A85" s="29"/>
      <c r="B85" s="778"/>
      <c r="C85" s="779"/>
      <c r="D85" s="779"/>
      <c r="E85" s="780"/>
      <c r="F85" s="133"/>
      <c r="G85" s="387"/>
      <c r="H85" s="133"/>
      <c r="I85" s="196"/>
    </row>
    <row r="86" spans="1:9" ht="13.5" thickBot="1">
      <c r="A86" s="36"/>
      <c r="B86" s="975" t="s">
        <v>504</v>
      </c>
      <c r="C86" s="976"/>
      <c r="D86" s="976"/>
      <c r="E86" s="976"/>
      <c r="F86" s="132">
        <f>F77+F80+F84</f>
        <v>0</v>
      </c>
      <c r="G86" s="132">
        <f>G77+G80+G84</f>
        <v>0</v>
      </c>
      <c r="H86" s="132">
        <f>H77+H80+H84</f>
        <v>407510</v>
      </c>
      <c r="I86" s="786">
        <f>I77+I80+I84</f>
        <v>0</v>
      </c>
    </row>
    <row r="87" spans="1:9" ht="14.25" thickBot="1" thickTop="1">
      <c r="A87" s="818"/>
      <c r="B87" s="276"/>
      <c r="C87" s="276"/>
      <c r="D87" s="276"/>
      <c r="E87" s="276"/>
      <c r="F87" s="277"/>
      <c r="G87" s="277"/>
      <c r="H87" s="277"/>
      <c r="I87" s="277"/>
    </row>
    <row r="88" spans="1:9" ht="13.5" thickTop="1">
      <c r="A88" s="819"/>
      <c r="B88" s="1004" t="s">
        <v>121</v>
      </c>
      <c r="C88" s="1004"/>
      <c r="D88" s="1004"/>
      <c r="E88" s="1004"/>
      <c r="F88" s="820"/>
      <c r="G88" s="821"/>
      <c r="H88" s="820"/>
      <c r="I88" s="822"/>
    </row>
    <row r="89" spans="1:9" ht="12.75">
      <c r="A89" s="39" t="s">
        <v>75</v>
      </c>
      <c r="B89" s="941" t="s">
        <v>122</v>
      </c>
      <c r="C89" s="941"/>
      <c r="D89" s="941"/>
      <c r="E89" s="941"/>
      <c r="F89" s="226">
        <v>0</v>
      </c>
      <c r="G89" s="226">
        <v>0</v>
      </c>
      <c r="H89" s="226">
        <v>130170</v>
      </c>
      <c r="I89" s="228">
        <v>0</v>
      </c>
    </row>
    <row r="90" spans="1:9" ht="12.75">
      <c r="A90" s="40" t="s">
        <v>77</v>
      </c>
      <c r="B90" s="937" t="s">
        <v>275</v>
      </c>
      <c r="C90" s="937"/>
      <c r="D90" s="937"/>
      <c r="E90" s="937"/>
      <c r="F90" s="123">
        <v>0</v>
      </c>
      <c r="G90" s="123">
        <v>0</v>
      </c>
      <c r="H90" s="123">
        <v>32803</v>
      </c>
      <c r="I90" s="228">
        <v>0</v>
      </c>
    </row>
    <row r="91" spans="1:9" ht="12.75">
      <c r="A91" s="24" t="s">
        <v>85</v>
      </c>
      <c r="B91" s="937" t="s">
        <v>124</v>
      </c>
      <c r="C91" s="937"/>
      <c r="D91" s="937"/>
      <c r="E91" s="937"/>
      <c r="F91" s="123">
        <v>0</v>
      </c>
      <c r="G91" s="378">
        <v>0</v>
      </c>
      <c r="H91" s="123">
        <v>164848</v>
      </c>
      <c r="I91" s="228">
        <v>0</v>
      </c>
    </row>
    <row r="92" spans="1:9" ht="12.75">
      <c r="A92" s="24" t="s">
        <v>92</v>
      </c>
      <c r="B92" s="963" t="s">
        <v>125</v>
      </c>
      <c r="C92" s="961"/>
      <c r="D92" s="961"/>
      <c r="E92" s="962"/>
      <c r="F92" s="118">
        <v>0</v>
      </c>
      <c r="G92" s="118">
        <v>0</v>
      </c>
      <c r="H92" s="118">
        <v>0</v>
      </c>
      <c r="I92" s="228">
        <v>0</v>
      </c>
    </row>
    <row r="93" spans="1:9" ht="12.75">
      <c r="A93" s="24" t="s">
        <v>94</v>
      </c>
      <c r="B93" s="961" t="s">
        <v>397</v>
      </c>
      <c r="C93" s="914"/>
      <c r="D93" s="914"/>
      <c r="E93" s="914"/>
      <c r="F93" s="123">
        <v>0</v>
      </c>
      <c r="G93" s="123">
        <v>0</v>
      </c>
      <c r="H93" s="123">
        <v>10988</v>
      </c>
      <c r="I93" s="228">
        <v>0</v>
      </c>
    </row>
    <row r="94" spans="1:9" ht="12.75">
      <c r="A94" s="24"/>
      <c r="B94" s="977"/>
      <c r="C94" s="928"/>
      <c r="D94" s="928"/>
      <c r="E94" s="929"/>
      <c r="F94" s="121"/>
      <c r="G94" s="379"/>
      <c r="H94" s="121"/>
      <c r="I94" s="227"/>
    </row>
    <row r="95" spans="1:9" ht="12.75">
      <c r="A95" s="41"/>
      <c r="B95" s="940" t="s">
        <v>510</v>
      </c>
      <c r="C95" s="916"/>
      <c r="D95" s="916"/>
      <c r="E95" s="916"/>
      <c r="F95" s="816">
        <f>F89+F90+F91+F92+F93</f>
        <v>0</v>
      </c>
      <c r="G95" s="817">
        <f>G89+G90+G91+G92+G93</f>
        <v>0</v>
      </c>
      <c r="H95" s="816">
        <f>H89+H90+H91+H92+H93</f>
        <v>338809</v>
      </c>
      <c r="I95" s="230">
        <v>0</v>
      </c>
    </row>
    <row r="96" spans="1:9" ht="12.75">
      <c r="A96" s="40"/>
      <c r="B96" s="371"/>
      <c r="C96" s="279"/>
      <c r="D96" s="279"/>
      <c r="E96" s="372"/>
      <c r="F96" s="128"/>
      <c r="G96" s="386"/>
      <c r="H96" s="128"/>
      <c r="I96" s="373"/>
    </row>
    <row r="97" spans="1:9" ht="12.75">
      <c r="A97" s="797" t="s">
        <v>96</v>
      </c>
      <c r="B97" s="946" t="s">
        <v>127</v>
      </c>
      <c r="C97" s="921"/>
      <c r="D97" s="921"/>
      <c r="E97" s="922"/>
      <c r="F97" s="118">
        <v>0</v>
      </c>
      <c r="G97" s="383">
        <v>0</v>
      </c>
      <c r="H97" s="118">
        <v>26736</v>
      </c>
      <c r="I97" s="228">
        <v>0</v>
      </c>
    </row>
    <row r="98" spans="1:9" ht="12.75">
      <c r="A98" s="797" t="s">
        <v>99</v>
      </c>
      <c r="B98" s="963" t="s">
        <v>128</v>
      </c>
      <c r="C98" s="961"/>
      <c r="D98" s="961"/>
      <c r="E98" s="962"/>
      <c r="F98" s="118">
        <v>0</v>
      </c>
      <c r="G98" s="383">
        <v>0</v>
      </c>
      <c r="H98" s="118">
        <v>12181</v>
      </c>
      <c r="I98" s="228">
        <v>0</v>
      </c>
    </row>
    <row r="99" spans="1:9" ht="12.75">
      <c r="A99" s="797" t="s">
        <v>104</v>
      </c>
      <c r="B99" s="963" t="s">
        <v>129</v>
      </c>
      <c r="C99" s="961"/>
      <c r="D99" s="961"/>
      <c r="E99" s="962"/>
      <c r="F99" s="123">
        <v>0</v>
      </c>
      <c r="G99" s="378">
        <v>0</v>
      </c>
      <c r="H99" s="123">
        <v>0</v>
      </c>
      <c r="I99" s="228">
        <v>0</v>
      </c>
    </row>
    <row r="100" spans="1:9" ht="12.75">
      <c r="A100" s="797" t="s">
        <v>108</v>
      </c>
      <c r="B100" s="981" t="s">
        <v>661</v>
      </c>
      <c r="C100" s="928"/>
      <c r="D100" s="928"/>
      <c r="E100" s="929"/>
      <c r="F100" s="118">
        <v>0</v>
      </c>
      <c r="G100" s="383">
        <v>0</v>
      </c>
      <c r="H100" s="118">
        <v>0</v>
      </c>
      <c r="I100" s="229">
        <v>0</v>
      </c>
    </row>
    <row r="101" spans="1:9" ht="12.75">
      <c r="A101" s="41"/>
      <c r="B101" s="972" t="s">
        <v>765</v>
      </c>
      <c r="C101" s="982"/>
      <c r="D101" s="982"/>
      <c r="E101" s="983"/>
      <c r="F101" s="125">
        <f>F97+F98+F99+F100</f>
        <v>0</v>
      </c>
      <c r="G101" s="398">
        <f>G97+G98+G99</f>
        <v>0</v>
      </c>
      <c r="H101" s="125">
        <f>H97+H98+H99</f>
        <v>38917</v>
      </c>
      <c r="I101" s="230">
        <v>0</v>
      </c>
    </row>
    <row r="102" spans="1:9" ht="12.75">
      <c r="A102" s="40"/>
      <c r="B102" s="950" t="s">
        <v>280</v>
      </c>
      <c r="C102" s="951"/>
      <c r="D102" s="951"/>
      <c r="E102" s="952"/>
      <c r="F102" s="121">
        <v>0</v>
      </c>
      <c r="G102" s="379">
        <v>0</v>
      </c>
      <c r="H102" s="121">
        <v>0</v>
      </c>
      <c r="I102" s="227">
        <v>0</v>
      </c>
    </row>
    <row r="103" spans="1:9" ht="12.75">
      <c r="A103" s="40"/>
      <c r="B103" s="950" t="s">
        <v>279</v>
      </c>
      <c r="C103" s="951"/>
      <c r="D103" s="951"/>
      <c r="E103" s="952"/>
      <c r="F103" s="121">
        <v>0</v>
      </c>
      <c r="G103" s="379">
        <v>0</v>
      </c>
      <c r="H103" s="121">
        <v>1000</v>
      </c>
      <c r="I103" s="227">
        <v>0</v>
      </c>
    </row>
    <row r="104" spans="1:9" ht="12.75">
      <c r="A104" s="40"/>
      <c r="B104" s="946" t="s">
        <v>759</v>
      </c>
      <c r="C104" s="964"/>
      <c r="D104" s="964"/>
      <c r="E104" s="965"/>
      <c r="F104" s="121">
        <v>0</v>
      </c>
      <c r="G104" s="379">
        <v>0</v>
      </c>
      <c r="H104" s="121">
        <v>0</v>
      </c>
      <c r="I104" s="227">
        <v>0</v>
      </c>
    </row>
    <row r="105" spans="1:9" ht="12.75">
      <c r="A105" s="798" t="s">
        <v>112</v>
      </c>
      <c r="B105" s="972" t="s">
        <v>766</v>
      </c>
      <c r="C105" s="984"/>
      <c r="D105" s="984"/>
      <c r="E105" s="985"/>
      <c r="F105" s="125">
        <f>SUM(F102:F104)</f>
        <v>0</v>
      </c>
      <c r="G105" s="398">
        <f>SUM(G102:G104)</f>
        <v>0</v>
      </c>
      <c r="H105" s="125">
        <f>SUM(H102:H104)</f>
        <v>1000</v>
      </c>
      <c r="I105" s="446">
        <v>0</v>
      </c>
    </row>
    <row r="106" spans="1:9" ht="12.75">
      <c r="A106" s="797" t="s">
        <v>114</v>
      </c>
      <c r="B106" s="900" t="s">
        <v>131</v>
      </c>
      <c r="C106" s="901"/>
      <c r="D106" s="901"/>
      <c r="E106" s="902"/>
      <c r="F106" s="118">
        <v>0</v>
      </c>
      <c r="G106" s="383">
        <v>0</v>
      </c>
      <c r="H106" s="118">
        <v>0</v>
      </c>
      <c r="I106" s="813">
        <v>0</v>
      </c>
    </row>
    <row r="107" spans="1:9" ht="12.75">
      <c r="A107" s="797" t="s">
        <v>117</v>
      </c>
      <c r="B107" s="900" t="s">
        <v>310</v>
      </c>
      <c r="C107" s="903"/>
      <c r="D107" s="903"/>
      <c r="E107" s="904"/>
      <c r="F107" s="118">
        <v>0</v>
      </c>
      <c r="G107" s="383">
        <v>0</v>
      </c>
      <c r="H107" s="134">
        <v>28784</v>
      </c>
      <c r="I107" s="202">
        <v>0</v>
      </c>
    </row>
    <row r="108" spans="1:9" ht="13.5" thickBot="1">
      <c r="A108" s="797" t="s">
        <v>119</v>
      </c>
      <c r="B108" s="900" t="s">
        <v>132</v>
      </c>
      <c r="C108" s="903"/>
      <c r="D108" s="903"/>
      <c r="E108" s="904"/>
      <c r="F108" s="118">
        <v>0</v>
      </c>
      <c r="G108" s="383">
        <v>0</v>
      </c>
      <c r="H108" s="118">
        <v>0</v>
      </c>
      <c r="I108" s="228">
        <v>0</v>
      </c>
    </row>
    <row r="109" spans="1:9" ht="13.5" thickBot="1">
      <c r="A109" s="442"/>
      <c r="B109" s="898" t="s">
        <v>398</v>
      </c>
      <c r="C109" s="899"/>
      <c r="D109" s="899"/>
      <c r="E109" s="895"/>
      <c r="F109" s="440">
        <f>F95+F101+F105+F106+F107+F108</f>
        <v>0</v>
      </c>
      <c r="G109" s="440">
        <f>G95+G101+G105+G106+G107+G108</f>
        <v>0</v>
      </c>
      <c r="H109" s="440">
        <f>H95+H101+H105+H106+H107+H108</f>
        <v>407510</v>
      </c>
      <c r="I109" s="783">
        <f>I95+I101+I105+I106+I107+I108</f>
        <v>0</v>
      </c>
    </row>
    <row r="110" spans="1:9" ht="13.5" thickBot="1">
      <c r="A110" s="40"/>
      <c r="B110" s="787"/>
      <c r="C110" s="741"/>
      <c r="D110" s="741"/>
      <c r="E110" s="740"/>
      <c r="F110" s="776"/>
      <c r="G110" s="788"/>
      <c r="H110" s="776"/>
      <c r="I110" s="373"/>
    </row>
    <row r="111" spans="1:9" ht="13.5" thickBot="1">
      <c r="A111" s="442"/>
      <c r="B111" s="966" t="s">
        <v>767</v>
      </c>
      <c r="C111" s="905"/>
      <c r="D111" s="905"/>
      <c r="E111" s="906"/>
      <c r="F111" s="767">
        <f>F112+F113</f>
        <v>0</v>
      </c>
      <c r="G111" s="767">
        <f>G112+G113</f>
        <v>0</v>
      </c>
      <c r="H111" s="767">
        <f>H112+H113</f>
        <v>0</v>
      </c>
      <c r="I111" s="799">
        <v>0</v>
      </c>
    </row>
    <row r="112" spans="1:9" ht="12.75">
      <c r="A112" s="797" t="s">
        <v>348</v>
      </c>
      <c r="B112" s="963" t="s">
        <v>391</v>
      </c>
      <c r="C112" s="956"/>
      <c r="D112" s="956"/>
      <c r="E112" s="965"/>
      <c r="F112" s="118">
        <v>0</v>
      </c>
      <c r="G112" s="118">
        <v>0</v>
      </c>
      <c r="H112" s="118">
        <v>0</v>
      </c>
      <c r="I112" s="228">
        <v>0</v>
      </c>
    </row>
    <row r="113" spans="1:9" ht="12.75">
      <c r="A113" s="797" t="s">
        <v>349</v>
      </c>
      <c r="B113" s="963" t="s">
        <v>278</v>
      </c>
      <c r="C113" s="964"/>
      <c r="D113" s="964"/>
      <c r="E113" s="965"/>
      <c r="F113" s="118">
        <v>0</v>
      </c>
      <c r="G113" s="383">
        <v>0</v>
      </c>
      <c r="H113" s="383">
        <v>0</v>
      </c>
      <c r="I113" s="228">
        <v>0</v>
      </c>
    </row>
    <row r="114" spans="1:9" ht="13.5" thickBot="1">
      <c r="A114" s="40"/>
      <c r="B114" s="370"/>
      <c r="C114" s="647"/>
      <c r="D114" s="647"/>
      <c r="E114" s="648"/>
      <c r="F114" s="121"/>
      <c r="G114" s="379"/>
      <c r="H114" s="121"/>
      <c r="I114" s="228"/>
    </row>
    <row r="115" spans="1:9" ht="13.5" thickBot="1">
      <c r="A115" s="791" t="s">
        <v>350</v>
      </c>
      <c r="B115" s="966" t="s">
        <v>392</v>
      </c>
      <c r="C115" s="923"/>
      <c r="D115" s="923"/>
      <c r="E115" s="912"/>
      <c r="F115" s="789">
        <v>0</v>
      </c>
      <c r="G115" s="792">
        <v>0</v>
      </c>
      <c r="H115" s="789">
        <v>0</v>
      </c>
      <c r="I115" s="441">
        <v>0</v>
      </c>
    </row>
    <row r="116" spans="1:9" ht="13.5" thickBot="1">
      <c r="A116" s="790"/>
      <c r="B116" s="739"/>
      <c r="C116" s="742"/>
      <c r="D116" s="742"/>
      <c r="E116" s="743"/>
      <c r="F116" s="134"/>
      <c r="G116" s="390"/>
      <c r="H116" s="134"/>
      <c r="I116" s="441"/>
    </row>
    <row r="117" spans="1:9" ht="13.5" thickBot="1">
      <c r="A117" s="442"/>
      <c r="B117" s="907" t="s">
        <v>516</v>
      </c>
      <c r="C117" s="908"/>
      <c r="D117" s="908"/>
      <c r="E117" s="908"/>
      <c r="F117" s="796">
        <f>F109+F111+F115</f>
        <v>0</v>
      </c>
      <c r="G117" s="796">
        <f>G109+G111+G115</f>
        <v>0</v>
      </c>
      <c r="H117" s="796">
        <f>H109+H111+H115</f>
        <v>407510</v>
      </c>
      <c r="I117" s="443">
        <v>0</v>
      </c>
    </row>
    <row r="118" spans="1:9" ht="13.5" thickBot="1">
      <c r="A118" s="793"/>
      <c r="B118" s="909" t="s">
        <v>779</v>
      </c>
      <c r="C118" s="910"/>
      <c r="D118" s="910"/>
      <c r="E118" s="911"/>
      <c r="F118" s="794">
        <v>0</v>
      </c>
      <c r="G118" s="795">
        <v>0</v>
      </c>
      <c r="H118" s="794">
        <v>67</v>
      </c>
      <c r="I118" s="800">
        <v>0</v>
      </c>
    </row>
    <row r="119" ht="13.5" thickTop="1"/>
    <row r="124" spans="7:9" ht="15">
      <c r="G124" s="930" t="s">
        <v>777</v>
      </c>
      <c r="H124" s="913"/>
      <c r="I124" s="913"/>
    </row>
    <row r="125" spans="6:9" ht="13.5" thickBot="1">
      <c r="F125" s="932" t="s">
        <v>70</v>
      </c>
      <c r="G125" s="932"/>
      <c r="H125" s="932"/>
      <c r="I125" s="932"/>
    </row>
    <row r="126" spans="1:9" ht="13.5" thickTop="1">
      <c r="A126" s="935" t="s">
        <v>71</v>
      </c>
      <c r="B126" s="947" t="s">
        <v>72</v>
      </c>
      <c r="C126" s="947"/>
      <c r="D126" s="947"/>
      <c r="E126" s="947"/>
      <c r="F126" s="949" t="s">
        <v>648</v>
      </c>
      <c r="G126" s="945" t="s">
        <v>649</v>
      </c>
      <c r="H126" s="949" t="s">
        <v>650</v>
      </c>
      <c r="I126" s="938" t="s">
        <v>651</v>
      </c>
    </row>
    <row r="127" spans="1:9" ht="12.75">
      <c r="A127" s="924"/>
      <c r="B127" s="948"/>
      <c r="C127" s="948"/>
      <c r="D127" s="948"/>
      <c r="E127" s="948"/>
      <c r="F127" s="944"/>
      <c r="G127" s="936"/>
      <c r="H127" s="942"/>
      <c r="I127" s="939"/>
    </row>
    <row r="128" spans="1:9" ht="12.75">
      <c r="A128" s="22"/>
      <c r="B128" s="996" t="s">
        <v>776</v>
      </c>
      <c r="C128" s="997"/>
      <c r="D128" s="997"/>
      <c r="E128" s="998"/>
      <c r="F128" s="110"/>
      <c r="G128" s="374"/>
      <c r="H128" s="110"/>
      <c r="I128" s="201"/>
    </row>
    <row r="129" spans="1:9" ht="12.75">
      <c r="A129" s="22"/>
      <c r="B129" s="1000" t="s">
        <v>73</v>
      </c>
      <c r="C129" s="1001"/>
      <c r="D129" s="1001"/>
      <c r="E129" s="1002"/>
      <c r="F129" s="110"/>
      <c r="G129" s="374"/>
      <c r="H129" s="110"/>
      <c r="I129" s="201"/>
    </row>
    <row r="130" spans="1:9" ht="12.75">
      <c r="A130" s="22"/>
      <c r="B130" s="940" t="s">
        <v>74</v>
      </c>
      <c r="C130" s="940"/>
      <c r="D130" s="940"/>
      <c r="E130" s="940"/>
      <c r="F130" s="110"/>
      <c r="G130" s="374"/>
      <c r="H130" s="110"/>
      <c r="I130" s="201"/>
    </row>
    <row r="131" spans="1:9" ht="12.75">
      <c r="A131" s="23" t="s">
        <v>75</v>
      </c>
      <c r="B131" s="941" t="s">
        <v>76</v>
      </c>
      <c r="C131" s="941"/>
      <c r="D131" s="941"/>
      <c r="E131" s="941"/>
      <c r="F131" s="119">
        <v>0</v>
      </c>
      <c r="G131" s="375">
        <v>0</v>
      </c>
      <c r="H131" s="119">
        <v>142294</v>
      </c>
      <c r="I131" s="196">
        <v>0</v>
      </c>
    </row>
    <row r="132" spans="1:9" ht="12.75">
      <c r="A132" s="24" t="s">
        <v>77</v>
      </c>
      <c r="B132" s="946" t="s">
        <v>294</v>
      </c>
      <c r="C132" s="964"/>
      <c r="D132" s="964"/>
      <c r="E132" s="965"/>
      <c r="F132" s="134">
        <v>0</v>
      </c>
      <c r="G132" s="390">
        <v>0</v>
      </c>
      <c r="H132" s="134">
        <v>0</v>
      </c>
      <c r="I132" s="197">
        <v>0</v>
      </c>
    </row>
    <row r="133" spans="1:9" ht="12.75">
      <c r="A133" s="24" t="s">
        <v>85</v>
      </c>
      <c r="B133" s="937" t="s">
        <v>78</v>
      </c>
      <c r="C133" s="937"/>
      <c r="D133" s="937"/>
      <c r="E133" s="937"/>
      <c r="F133" s="122">
        <f>F134+F135+F139+F144</f>
        <v>0</v>
      </c>
      <c r="G133" s="377">
        <f>G134+G135+G139+G144</f>
        <v>0</v>
      </c>
      <c r="H133" s="122">
        <f>H134+H135+H139+H144</f>
        <v>20192</v>
      </c>
      <c r="I133" s="197">
        <v>0</v>
      </c>
    </row>
    <row r="134" spans="1:9" ht="12.75">
      <c r="A134" s="26" t="s">
        <v>283</v>
      </c>
      <c r="B134" s="937" t="s">
        <v>79</v>
      </c>
      <c r="C134" s="937"/>
      <c r="D134" s="937"/>
      <c r="E134" s="937"/>
      <c r="F134" s="123">
        <v>0</v>
      </c>
      <c r="G134" s="378">
        <v>0</v>
      </c>
      <c r="H134" s="123">
        <v>0</v>
      </c>
      <c r="I134" s="202">
        <v>0</v>
      </c>
    </row>
    <row r="135" spans="1:9" ht="12.75">
      <c r="A135" s="26" t="s">
        <v>284</v>
      </c>
      <c r="B135" s="937" t="s">
        <v>80</v>
      </c>
      <c r="C135" s="937"/>
      <c r="D135" s="937"/>
      <c r="E135" s="937"/>
      <c r="F135" s="123">
        <f>SUM(F136:F138)</f>
        <v>0</v>
      </c>
      <c r="G135" s="123">
        <f>SUM(G136:G138)</f>
        <v>0</v>
      </c>
      <c r="H135" s="123">
        <f>SUM(H136:H138)</f>
        <v>20192</v>
      </c>
      <c r="I135" s="202">
        <v>0</v>
      </c>
    </row>
    <row r="136" spans="1:9" ht="12.75">
      <c r="A136" s="26"/>
      <c r="B136" s="963" t="s">
        <v>317</v>
      </c>
      <c r="C136" s="961"/>
      <c r="D136" s="961"/>
      <c r="E136" s="962"/>
      <c r="F136" s="121">
        <v>0</v>
      </c>
      <c r="G136" s="379">
        <v>0</v>
      </c>
      <c r="H136" s="121">
        <v>0</v>
      </c>
      <c r="I136" s="198">
        <v>0</v>
      </c>
    </row>
    <row r="137" spans="1:9" ht="12.75">
      <c r="A137" s="26"/>
      <c r="B137" s="963" t="s">
        <v>410</v>
      </c>
      <c r="C137" s="961"/>
      <c r="D137" s="961"/>
      <c r="E137" s="962"/>
      <c r="F137" s="121">
        <v>0</v>
      </c>
      <c r="G137" s="379">
        <v>0</v>
      </c>
      <c r="H137" s="121">
        <v>20192</v>
      </c>
      <c r="I137" s="198">
        <v>0</v>
      </c>
    </row>
    <row r="138" spans="1:9" ht="12.75">
      <c r="A138" s="26"/>
      <c r="B138" s="963" t="s">
        <v>430</v>
      </c>
      <c r="C138" s="964"/>
      <c r="D138" s="964"/>
      <c r="E138" s="965"/>
      <c r="F138" s="121">
        <v>0</v>
      </c>
      <c r="G138" s="379">
        <v>0</v>
      </c>
      <c r="H138" s="121">
        <v>0</v>
      </c>
      <c r="I138" s="198">
        <v>0</v>
      </c>
    </row>
    <row r="139" spans="1:9" ht="12.75">
      <c r="A139" s="26" t="s">
        <v>285</v>
      </c>
      <c r="B139" s="937" t="s">
        <v>81</v>
      </c>
      <c r="C139" s="937"/>
      <c r="D139" s="937"/>
      <c r="E139" s="937"/>
      <c r="F139" s="123">
        <f>SUM(F140:F143)</f>
        <v>0</v>
      </c>
      <c r="G139" s="378">
        <f>SUM(G140:G143)</f>
        <v>0</v>
      </c>
      <c r="H139" s="123">
        <f>SUM(H140:H143)</f>
        <v>0</v>
      </c>
      <c r="I139" s="202">
        <v>0</v>
      </c>
    </row>
    <row r="140" spans="1:9" ht="12.75">
      <c r="A140" s="26"/>
      <c r="B140" s="963" t="s">
        <v>411</v>
      </c>
      <c r="C140" s="961"/>
      <c r="D140" s="961"/>
      <c r="E140" s="962"/>
      <c r="F140" s="121">
        <v>0</v>
      </c>
      <c r="G140" s="379">
        <v>0</v>
      </c>
      <c r="H140" s="121">
        <v>0</v>
      </c>
      <c r="I140" s="198">
        <v>0</v>
      </c>
    </row>
    <row r="141" spans="1:9" ht="12.75">
      <c r="A141" s="26"/>
      <c r="B141" s="963" t="s">
        <v>412</v>
      </c>
      <c r="C141" s="961"/>
      <c r="D141" s="961"/>
      <c r="E141" s="962"/>
      <c r="F141" s="121">
        <v>0</v>
      </c>
      <c r="G141" s="379">
        <v>0</v>
      </c>
      <c r="H141" s="121">
        <v>0</v>
      </c>
      <c r="I141" s="198">
        <v>0</v>
      </c>
    </row>
    <row r="142" spans="1:9" ht="12.75">
      <c r="A142" s="26"/>
      <c r="B142" s="963" t="s">
        <v>413</v>
      </c>
      <c r="C142" s="961"/>
      <c r="D142" s="961"/>
      <c r="E142" s="962"/>
      <c r="F142" s="121">
        <v>0</v>
      </c>
      <c r="G142" s="379">
        <v>0</v>
      </c>
      <c r="H142" s="121">
        <v>0</v>
      </c>
      <c r="I142" s="198">
        <v>0</v>
      </c>
    </row>
    <row r="143" spans="1:9" ht="12.75">
      <c r="A143" s="26"/>
      <c r="B143" s="963" t="s">
        <v>414</v>
      </c>
      <c r="C143" s="961"/>
      <c r="D143" s="961"/>
      <c r="E143" s="962"/>
      <c r="F143" s="121">
        <v>0</v>
      </c>
      <c r="G143" s="379">
        <v>0</v>
      </c>
      <c r="H143" s="121">
        <v>0</v>
      </c>
      <c r="I143" s="198">
        <v>0</v>
      </c>
    </row>
    <row r="144" spans="1:9" ht="12.75">
      <c r="A144" s="26" t="s">
        <v>433</v>
      </c>
      <c r="B144" s="937" t="s">
        <v>383</v>
      </c>
      <c r="C144" s="937"/>
      <c r="D144" s="937"/>
      <c r="E144" s="937"/>
      <c r="F144" s="123">
        <f>SUM(F145:F148)</f>
        <v>0</v>
      </c>
      <c r="G144" s="378">
        <f>SUM(G145:G148)</f>
        <v>0</v>
      </c>
      <c r="H144" s="123">
        <f>SUM(H145:H148)</f>
        <v>0</v>
      </c>
      <c r="I144" s="202">
        <v>0</v>
      </c>
    </row>
    <row r="145" spans="1:9" ht="12.75">
      <c r="A145" s="26"/>
      <c r="B145" s="963" t="s">
        <v>415</v>
      </c>
      <c r="C145" s="961"/>
      <c r="D145" s="961"/>
      <c r="E145" s="962"/>
      <c r="F145" s="121">
        <v>0</v>
      </c>
      <c r="G145" s="379">
        <v>0</v>
      </c>
      <c r="H145" s="121">
        <v>0</v>
      </c>
      <c r="I145" s="198">
        <v>0</v>
      </c>
    </row>
    <row r="146" spans="1:9" ht="12.75">
      <c r="A146" s="26"/>
      <c r="B146" s="963" t="s">
        <v>83</v>
      </c>
      <c r="C146" s="961"/>
      <c r="D146" s="961"/>
      <c r="E146" s="962"/>
      <c r="F146" s="121">
        <v>0</v>
      </c>
      <c r="G146" s="379">
        <v>0</v>
      </c>
      <c r="H146" s="121">
        <v>0</v>
      </c>
      <c r="I146" s="198">
        <v>0</v>
      </c>
    </row>
    <row r="147" spans="1:9" ht="12.75">
      <c r="A147" s="26"/>
      <c r="B147" s="963" t="s">
        <v>416</v>
      </c>
      <c r="C147" s="964"/>
      <c r="D147" s="964"/>
      <c r="E147" s="965"/>
      <c r="F147" s="121">
        <v>0</v>
      </c>
      <c r="G147" s="379">
        <v>0</v>
      </c>
      <c r="H147" s="121">
        <v>0</v>
      </c>
      <c r="I147" s="198">
        <v>0</v>
      </c>
    </row>
    <row r="148" spans="1:9" ht="12.75">
      <c r="A148" s="27"/>
      <c r="B148" s="977" t="s">
        <v>425</v>
      </c>
      <c r="C148" s="928"/>
      <c r="D148" s="928"/>
      <c r="E148" s="929"/>
      <c r="F148" s="124">
        <v>0</v>
      </c>
      <c r="G148" s="380">
        <v>0</v>
      </c>
      <c r="H148" s="124">
        <v>0</v>
      </c>
      <c r="I148" s="200">
        <v>0</v>
      </c>
    </row>
    <row r="149" spans="1:9" ht="12.75">
      <c r="A149" s="28"/>
      <c r="B149" s="925" t="s">
        <v>84</v>
      </c>
      <c r="C149" s="926"/>
      <c r="D149" s="926"/>
      <c r="E149" s="927"/>
      <c r="F149" s="356"/>
      <c r="G149" s="381"/>
      <c r="H149" s="130"/>
      <c r="I149" s="196"/>
    </row>
    <row r="150" spans="1:9" ht="12.75">
      <c r="A150" s="29" t="s">
        <v>92</v>
      </c>
      <c r="B150" s="941" t="s">
        <v>86</v>
      </c>
      <c r="C150" s="941"/>
      <c r="D150" s="941"/>
      <c r="E150" s="941"/>
      <c r="F150" s="126">
        <f>F151+F152+F153+F155+F156+F154+F158+F157</f>
        <v>0</v>
      </c>
      <c r="G150" s="382">
        <f>G151+G152+G153+G155+G156+G154+G158+G157</f>
        <v>0</v>
      </c>
      <c r="H150" s="126">
        <f>H151+H152+H153+H155+H156+H154+H158</f>
        <v>161869</v>
      </c>
      <c r="I150" s="814">
        <v>0</v>
      </c>
    </row>
    <row r="151" spans="1:9" ht="12.75">
      <c r="A151" s="26" t="s">
        <v>286</v>
      </c>
      <c r="B151" s="999" t="s">
        <v>775</v>
      </c>
      <c r="C151" s="937"/>
      <c r="D151" s="937"/>
      <c r="E151" s="937"/>
      <c r="F151" s="123">
        <v>0</v>
      </c>
      <c r="G151" s="378">
        <v>0</v>
      </c>
      <c r="H151" s="123">
        <v>161869</v>
      </c>
      <c r="I151" s="198">
        <v>0</v>
      </c>
    </row>
    <row r="152" spans="1:9" ht="12.75">
      <c r="A152" s="26" t="s">
        <v>287</v>
      </c>
      <c r="B152" s="937" t="s">
        <v>88</v>
      </c>
      <c r="C152" s="937"/>
      <c r="D152" s="937"/>
      <c r="E152" s="937"/>
      <c r="F152" s="123">
        <v>0</v>
      </c>
      <c r="G152" s="378">
        <v>0</v>
      </c>
      <c r="H152" s="123">
        <v>0</v>
      </c>
      <c r="I152" s="202">
        <v>0</v>
      </c>
    </row>
    <row r="153" spans="1:9" ht="12.75">
      <c r="A153" s="26" t="s">
        <v>288</v>
      </c>
      <c r="B153" s="937" t="s">
        <v>389</v>
      </c>
      <c r="C153" s="937"/>
      <c r="D153" s="937"/>
      <c r="E153" s="937"/>
      <c r="F153" s="123">
        <v>0</v>
      </c>
      <c r="G153" s="378">
        <v>0</v>
      </c>
      <c r="H153" s="123">
        <v>0</v>
      </c>
      <c r="I153" s="202">
        <v>0</v>
      </c>
    </row>
    <row r="154" spans="1:9" ht="12.75">
      <c r="A154" s="30" t="s">
        <v>289</v>
      </c>
      <c r="B154" s="963" t="s">
        <v>769</v>
      </c>
      <c r="C154" s="964"/>
      <c r="D154" s="964"/>
      <c r="E154" s="965"/>
      <c r="F154" s="118">
        <v>0</v>
      </c>
      <c r="G154" s="383">
        <v>0</v>
      </c>
      <c r="H154" s="118">
        <v>0</v>
      </c>
      <c r="I154" s="202">
        <v>0</v>
      </c>
    </row>
    <row r="155" spans="1:9" ht="12.75">
      <c r="A155" s="30" t="s">
        <v>290</v>
      </c>
      <c r="B155" s="963" t="s">
        <v>89</v>
      </c>
      <c r="C155" s="914"/>
      <c r="D155" s="914"/>
      <c r="E155" s="894"/>
      <c r="F155" s="118">
        <v>0</v>
      </c>
      <c r="G155" s="383">
        <v>0</v>
      </c>
      <c r="H155" s="118">
        <v>0</v>
      </c>
      <c r="I155" s="202">
        <v>0</v>
      </c>
    </row>
    <row r="156" spans="1:9" ht="12.75">
      <c r="A156" s="26" t="s">
        <v>291</v>
      </c>
      <c r="B156" s="963" t="s">
        <v>90</v>
      </c>
      <c r="C156" s="914"/>
      <c r="D156" s="914"/>
      <c r="E156" s="894"/>
      <c r="F156" s="118">
        <v>0</v>
      </c>
      <c r="G156" s="383">
        <v>0</v>
      </c>
      <c r="H156" s="118">
        <v>0</v>
      </c>
      <c r="I156" s="202">
        <v>0</v>
      </c>
    </row>
    <row r="157" spans="1:9" ht="12.75">
      <c r="A157" s="26" t="s">
        <v>292</v>
      </c>
      <c r="B157" s="963" t="s">
        <v>37</v>
      </c>
      <c r="C157" s="956"/>
      <c r="D157" s="956"/>
      <c r="E157" s="965"/>
      <c r="F157" s="123">
        <v>0</v>
      </c>
      <c r="G157" s="378">
        <v>0</v>
      </c>
      <c r="H157" s="123">
        <v>0</v>
      </c>
      <c r="I157" s="228">
        <v>0</v>
      </c>
    </row>
    <row r="158" spans="1:9" ht="12.75">
      <c r="A158" s="26" t="s">
        <v>293</v>
      </c>
      <c r="B158" s="963" t="s">
        <v>475</v>
      </c>
      <c r="C158" s="956"/>
      <c r="D158" s="956"/>
      <c r="E158" s="965"/>
      <c r="F158" s="123">
        <v>0</v>
      </c>
      <c r="G158" s="378">
        <v>0</v>
      </c>
      <c r="H158" s="123">
        <v>0</v>
      </c>
      <c r="I158" s="228">
        <v>0</v>
      </c>
    </row>
    <row r="159" spans="1:9" ht="12.75">
      <c r="A159" s="35"/>
      <c r="B159" s="940" t="s">
        <v>498</v>
      </c>
      <c r="C159" s="916"/>
      <c r="D159" s="916"/>
      <c r="E159" s="916"/>
      <c r="F159" s="816"/>
      <c r="G159" s="398"/>
      <c r="H159" s="125"/>
      <c r="I159" s="756"/>
    </row>
    <row r="160" spans="1:9" ht="12.75">
      <c r="A160" s="781" t="s">
        <v>94</v>
      </c>
      <c r="B160" s="941" t="s">
        <v>100</v>
      </c>
      <c r="C160" s="941"/>
      <c r="D160" s="941"/>
      <c r="E160" s="941"/>
      <c r="F160" s="119">
        <v>0</v>
      </c>
      <c r="G160" s="375">
        <v>0</v>
      </c>
      <c r="H160" s="375">
        <v>0</v>
      </c>
      <c r="I160" s="196">
        <v>0</v>
      </c>
    </row>
    <row r="161" spans="1:9" ht="12.75">
      <c r="A161" s="782" t="s">
        <v>96</v>
      </c>
      <c r="B161" s="963" t="s">
        <v>357</v>
      </c>
      <c r="C161" s="961"/>
      <c r="D161" s="961"/>
      <c r="E161" s="962"/>
      <c r="F161" s="134">
        <v>0</v>
      </c>
      <c r="G161" s="390">
        <v>0</v>
      </c>
      <c r="H161" s="390">
        <v>0</v>
      </c>
      <c r="I161" s="197">
        <v>0</v>
      </c>
    </row>
    <row r="162" spans="1:9" ht="13.5" thickBot="1">
      <c r="A162" s="26"/>
      <c r="B162" s="992"/>
      <c r="C162" s="993"/>
      <c r="D162" s="993"/>
      <c r="E162" s="994"/>
      <c r="F162" s="121"/>
      <c r="G162" s="379"/>
      <c r="H162" s="121"/>
      <c r="I162" s="198"/>
    </row>
    <row r="163" spans="1:9" ht="13.5" thickBot="1">
      <c r="A163" s="750"/>
      <c r="B163" s="986" t="s">
        <v>760</v>
      </c>
      <c r="C163" s="987"/>
      <c r="D163" s="987"/>
      <c r="E163" s="988"/>
      <c r="F163" s="751">
        <f>F131+F132+F133+F150+F160+F161</f>
        <v>0</v>
      </c>
      <c r="G163" s="751">
        <f>G131+G132+G133+G150+G160+G161</f>
        <v>0</v>
      </c>
      <c r="H163" s="751">
        <f>H131+H132+H133+H150+H160+H161</f>
        <v>324355</v>
      </c>
      <c r="I163" s="752">
        <v>0</v>
      </c>
    </row>
    <row r="164" spans="1:9" ht="12.75">
      <c r="A164" s="745"/>
      <c r="B164" s="989"/>
      <c r="C164" s="990"/>
      <c r="D164" s="990"/>
      <c r="E164" s="991"/>
      <c r="F164" s="746"/>
      <c r="G164" s="747"/>
      <c r="H164" s="748"/>
      <c r="I164" s="749"/>
    </row>
    <row r="165" spans="1:9" ht="12.75">
      <c r="A165" s="35"/>
      <c r="B165" s="925" t="s">
        <v>91</v>
      </c>
      <c r="C165" s="926"/>
      <c r="D165" s="926"/>
      <c r="E165" s="927"/>
      <c r="F165" s="125"/>
      <c r="G165" s="398"/>
      <c r="H165" s="125"/>
      <c r="I165" s="753"/>
    </row>
    <row r="166" spans="1:9" ht="12.75">
      <c r="A166" s="781" t="s">
        <v>99</v>
      </c>
      <c r="B166" s="886" t="s">
        <v>93</v>
      </c>
      <c r="C166" s="887"/>
      <c r="D166" s="887"/>
      <c r="E166" s="888"/>
      <c r="F166" s="133">
        <v>0</v>
      </c>
      <c r="G166" s="387">
        <v>0</v>
      </c>
      <c r="H166" s="133">
        <v>0</v>
      </c>
      <c r="I166" s="196">
        <v>0</v>
      </c>
    </row>
    <row r="167" spans="1:9" ht="12.75">
      <c r="A167" s="782" t="s">
        <v>104</v>
      </c>
      <c r="B167" s="937" t="s">
        <v>95</v>
      </c>
      <c r="C167" s="937"/>
      <c r="D167" s="937"/>
      <c r="E167" s="937"/>
      <c r="F167" s="120">
        <v>0</v>
      </c>
      <c r="G167" s="388">
        <v>0</v>
      </c>
      <c r="H167" s="388">
        <f>H168</f>
        <v>0</v>
      </c>
      <c r="I167" s="197">
        <v>0</v>
      </c>
    </row>
    <row r="168" spans="1:9" ht="12.75">
      <c r="A168" s="26"/>
      <c r="B168" s="963" t="s">
        <v>432</v>
      </c>
      <c r="C168" s="961"/>
      <c r="D168" s="961"/>
      <c r="E168" s="961"/>
      <c r="F168" s="127">
        <v>0</v>
      </c>
      <c r="G168" s="389">
        <v>0</v>
      </c>
      <c r="H168" s="127">
        <v>0</v>
      </c>
      <c r="I168" s="198">
        <v>0</v>
      </c>
    </row>
    <row r="169" spans="1:9" ht="12.75">
      <c r="A169" s="782" t="s">
        <v>108</v>
      </c>
      <c r="B169" s="961" t="s">
        <v>795</v>
      </c>
      <c r="C169" s="914"/>
      <c r="D169" s="914"/>
      <c r="E169" s="914"/>
      <c r="F169" s="120">
        <v>0</v>
      </c>
      <c r="G169" s="388">
        <v>0</v>
      </c>
      <c r="H169" s="120">
        <v>5000</v>
      </c>
      <c r="I169" s="197">
        <v>0</v>
      </c>
    </row>
    <row r="170" spans="1:9" ht="12.75">
      <c r="A170" s="35"/>
      <c r="B170" s="972" t="s">
        <v>761</v>
      </c>
      <c r="C170" s="973"/>
      <c r="D170" s="973"/>
      <c r="E170" s="974"/>
      <c r="F170" s="754"/>
      <c r="G170" s="755"/>
      <c r="H170" s="754"/>
      <c r="I170" s="756"/>
    </row>
    <row r="171" spans="1:9" ht="12.75">
      <c r="A171" s="26" t="s">
        <v>112</v>
      </c>
      <c r="B171" s="937" t="s">
        <v>360</v>
      </c>
      <c r="C171" s="937"/>
      <c r="D171" s="937"/>
      <c r="E171" s="937"/>
      <c r="F171" s="120">
        <v>0</v>
      </c>
      <c r="G171" s="388">
        <v>0</v>
      </c>
      <c r="H171" s="120">
        <v>0</v>
      </c>
      <c r="I171" s="197">
        <v>0</v>
      </c>
    </row>
    <row r="172" spans="1:9" ht="12.75">
      <c r="A172" s="26" t="s">
        <v>114</v>
      </c>
      <c r="B172" s="963" t="s">
        <v>361</v>
      </c>
      <c r="C172" s="961"/>
      <c r="D172" s="961"/>
      <c r="E172" s="962"/>
      <c r="F172" s="134">
        <v>0</v>
      </c>
      <c r="G172" s="390">
        <v>0</v>
      </c>
      <c r="H172" s="390">
        <v>0</v>
      </c>
      <c r="I172" s="197">
        <v>0</v>
      </c>
    </row>
    <row r="173" spans="1:9" ht="13.5" thickBot="1">
      <c r="A173" s="30"/>
      <c r="B173" s="370"/>
      <c r="C173" s="647"/>
      <c r="D173" s="647"/>
      <c r="E173" s="648"/>
      <c r="F173" s="121"/>
      <c r="G173" s="379"/>
      <c r="H173" s="121"/>
      <c r="I173" s="198"/>
    </row>
    <row r="174" spans="1:9" ht="13.5" thickBot="1">
      <c r="A174" s="757"/>
      <c r="B174" s="953" t="s">
        <v>502</v>
      </c>
      <c r="C174" s="954"/>
      <c r="D174" s="954"/>
      <c r="E174" s="955"/>
      <c r="F174" s="758">
        <f>F166+F167+F169+F171+F172</f>
        <v>0</v>
      </c>
      <c r="G174" s="758">
        <f>G166+G167+G169+G171+G172</f>
        <v>0</v>
      </c>
      <c r="H174" s="758">
        <f>H166+H167+H169+H171+H172</f>
        <v>5000</v>
      </c>
      <c r="I174" s="763">
        <v>0</v>
      </c>
    </row>
    <row r="175" spans="1:9" ht="13.5" thickTop="1">
      <c r="A175" s="818"/>
      <c r="B175" s="646"/>
      <c r="C175" s="759"/>
      <c r="D175" s="759"/>
      <c r="E175" s="759"/>
      <c r="F175" s="760"/>
      <c r="G175" s="761"/>
      <c r="H175" s="760"/>
      <c r="I175" s="762"/>
    </row>
    <row r="185" spans="1:9" ht="15">
      <c r="A185" s="32"/>
      <c r="B185" s="25"/>
      <c r="C185" s="243"/>
      <c r="D185" s="243"/>
      <c r="E185" s="243"/>
      <c r="F185" s="239"/>
      <c r="G185" s="930" t="s">
        <v>777</v>
      </c>
      <c r="H185" s="913"/>
      <c r="I185" s="913"/>
    </row>
    <row r="186" spans="1:9" ht="13.5" thickBot="1">
      <c r="A186" s="33"/>
      <c r="B186" s="961"/>
      <c r="C186" s="956"/>
      <c r="D186" s="956"/>
      <c r="E186" s="956"/>
      <c r="F186" s="239"/>
      <c r="G186" s="391"/>
      <c r="H186" s="239"/>
      <c r="I186" s="115" t="s">
        <v>393</v>
      </c>
    </row>
    <row r="187" spans="1:9" ht="13.5" thickTop="1">
      <c r="A187" s="935" t="s">
        <v>71</v>
      </c>
      <c r="B187" s="947" t="s">
        <v>72</v>
      </c>
      <c r="C187" s="947"/>
      <c r="D187" s="947"/>
      <c r="E187" s="947"/>
      <c r="F187" s="949" t="s">
        <v>648</v>
      </c>
      <c r="G187" s="945" t="s">
        <v>649</v>
      </c>
      <c r="H187" s="949" t="s">
        <v>650</v>
      </c>
      <c r="I187" s="938" t="s">
        <v>651</v>
      </c>
    </row>
    <row r="188" spans="1:9" ht="13.5" thickBot="1">
      <c r="A188" s="924"/>
      <c r="B188" s="948"/>
      <c r="C188" s="948"/>
      <c r="D188" s="948"/>
      <c r="E188" s="948"/>
      <c r="F188" s="944"/>
      <c r="G188" s="936"/>
      <c r="H188" s="942"/>
      <c r="I188" s="939"/>
    </row>
    <row r="189" spans="1:9" ht="13.5" thickTop="1">
      <c r="A189" s="769"/>
      <c r="B189" s="891" t="s">
        <v>106</v>
      </c>
      <c r="C189" s="883"/>
      <c r="D189" s="883"/>
      <c r="E189" s="884"/>
      <c r="F189" s="764"/>
      <c r="G189" s="765"/>
      <c r="H189" s="764"/>
      <c r="I189" s="766"/>
    </row>
    <row r="190" spans="1:9" ht="12.75">
      <c r="A190" s="34"/>
      <c r="B190" s="969" t="s">
        <v>107</v>
      </c>
      <c r="C190" s="970"/>
      <c r="D190" s="970"/>
      <c r="E190" s="971"/>
      <c r="F190" s="131"/>
      <c r="G190" s="392"/>
      <c r="H190" s="128"/>
      <c r="I190" s="199"/>
    </row>
    <row r="191" spans="1:9" ht="12.75">
      <c r="A191" s="30" t="s">
        <v>117</v>
      </c>
      <c r="B191" s="958" t="s">
        <v>109</v>
      </c>
      <c r="C191" s="959"/>
      <c r="D191" s="959"/>
      <c r="E191" s="957"/>
      <c r="F191" s="133">
        <f>SUM(F192:F194)</f>
        <v>0</v>
      </c>
      <c r="G191" s="390">
        <f>SUM(G192:G194)</f>
        <v>0</v>
      </c>
      <c r="H191" s="133">
        <f>SUM(H192:H194)</f>
        <v>0</v>
      </c>
      <c r="I191" s="196">
        <v>0</v>
      </c>
    </row>
    <row r="192" spans="1:9" ht="12.75">
      <c r="A192" s="30"/>
      <c r="B192" s="950" t="s">
        <v>110</v>
      </c>
      <c r="C192" s="951"/>
      <c r="D192" s="951"/>
      <c r="E192" s="952"/>
      <c r="F192" s="121">
        <v>0</v>
      </c>
      <c r="G192" s="379">
        <v>0</v>
      </c>
      <c r="H192" s="121">
        <v>0</v>
      </c>
      <c r="I192" s="198">
        <v>0</v>
      </c>
    </row>
    <row r="193" spans="1:9" ht="12.75">
      <c r="A193" s="30"/>
      <c r="B193" s="950" t="s">
        <v>111</v>
      </c>
      <c r="C193" s="951"/>
      <c r="D193" s="951"/>
      <c r="E193" s="952"/>
      <c r="F193" s="121">
        <v>0</v>
      </c>
      <c r="G193" s="379">
        <v>0</v>
      </c>
      <c r="H193" s="121">
        <v>0</v>
      </c>
      <c r="I193" s="198">
        <v>0</v>
      </c>
    </row>
    <row r="194" spans="1:9" ht="13.5" thickBot="1">
      <c r="A194" s="27"/>
      <c r="B194" s="950" t="s">
        <v>427</v>
      </c>
      <c r="C194" s="951"/>
      <c r="D194" s="951"/>
      <c r="E194" s="952"/>
      <c r="F194" s="127">
        <v>0</v>
      </c>
      <c r="G194" s="379">
        <v>0</v>
      </c>
      <c r="H194" s="121">
        <v>0</v>
      </c>
      <c r="I194" s="198">
        <v>0</v>
      </c>
    </row>
    <row r="195" spans="1:9" ht="13.5" thickBot="1">
      <c r="A195" s="27"/>
      <c r="B195" s="995" t="s">
        <v>762</v>
      </c>
      <c r="C195" s="923"/>
      <c r="D195" s="923"/>
      <c r="E195" s="912"/>
      <c r="F195" s="767">
        <f>F191</f>
        <v>0</v>
      </c>
      <c r="G195" s="767">
        <f>G191</f>
        <v>0</v>
      </c>
      <c r="H195" s="767">
        <f>H191</f>
        <v>0</v>
      </c>
      <c r="I195" s="767">
        <f>I191</f>
        <v>0</v>
      </c>
    </row>
    <row r="196" spans="1:9" ht="13.5" thickBot="1">
      <c r="A196" s="27"/>
      <c r="B196" s="950"/>
      <c r="C196" s="964"/>
      <c r="D196" s="964"/>
      <c r="E196" s="965"/>
      <c r="F196" s="121"/>
      <c r="G196" s="379"/>
      <c r="H196" s="121"/>
      <c r="I196" s="198"/>
    </row>
    <row r="197" spans="1:9" ht="13.5" thickBot="1">
      <c r="A197" s="35"/>
      <c r="B197" s="966" t="s">
        <v>763</v>
      </c>
      <c r="C197" s="967"/>
      <c r="D197" s="967"/>
      <c r="E197" s="968"/>
      <c r="F197" s="768">
        <f>F198</f>
        <v>0</v>
      </c>
      <c r="G197" s="768">
        <f>G198</f>
        <v>0</v>
      </c>
      <c r="H197" s="768">
        <f>H198</f>
        <v>0</v>
      </c>
      <c r="I197" s="443">
        <f>I198</f>
        <v>0</v>
      </c>
    </row>
    <row r="198" spans="1:9" ht="12.75">
      <c r="A198" s="29" t="s">
        <v>119</v>
      </c>
      <c r="B198" s="963" t="s">
        <v>118</v>
      </c>
      <c r="C198" s="961"/>
      <c r="D198" s="961"/>
      <c r="E198" s="962"/>
      <c r="F198" s="355">
        <v>0</v>
      </c>
      <c r="G198" s="376">
        <v>0</v>
      </c>
      <c r="H198" s="355">
        <v>0</v>
      </c>
      <c r="I198" s="198">
        <v>0</v>
      </c>
    </row>
    <row r="199" spans="1:9" ht="13.5" thickBot="1">
      <c r="A199" s="30"/>
      <c r="B199" s="370"/>
      <c r="C199" s="25"/>
      <c r="D199" s="25"/>
      <c r="E199" s="369"/>
      <c r="F199" s="134"/>
      <c r="G199" s="390"/>
      <c r="H199" s="134"/>
      <c r="I199" s="197"/>
    </row>
    <row r="200" spans="1:9" ht="13.5" thickBot="1">
      <c r="A200" s="439"/>
      <c r="B200" s="980" t="s">
        <v>396</v>
      </c>
      <c r="C200" s="899"/>
      <c r="D200" s="899"/>
      <c r="E200" s="895"/>
      <c r="F200" s="440">
        <f>F168+F180+F195+F197</f>
        <v>0</v>
      </c>
      <c r="G200" s="440">
        <f>G168+G180+G195+G197</f>
        <v>0</v>
      </c>
      <c r="H200" s="440">
        <f>H163+H174+H195+H197</f>
        <v>329355</v>
      </c>
      <c r="I200" s="783">
        <v>0</v>
      </c>
    </row>
    <row r="201" spans="1:9" ht="12.75">
      <c r="A201" s="770"/>
      <c r="B201" s="771"/>
      <c r="C201" s="772"/>
      <c r="D201" s="772"/>
      <c r="E201" s="773"/>
      <c r="F201" s="774"/>
      <c r="G201" s="774"/>
      <c r="H201" s="774"/>
      <c r="I201" s="784"/>
    </row>
    <row r="202" spans="1:9" ht="13.5" thickBot="1">
      <c r="A202" s="30"/>
      <c r="B202" s="775"/>
      <c r="C202" s="741"/>
      <c r="D202" s="741"/>
      <c r="E202" s="740"/>
      <c r="F202" s="776"/>
      <c r="G202" s="776"/>
      <c r="H202" s="776"/>
      <c r="I202" s="785"/>
    </row>
    <row r="203" spans="1:9" ht="13.5" thickBot="1">
      <c r="A203" s="777"/>
      <c r="B203" s="966" t="s">
        <v>764</v>
      </c>
      <c r="C203" s="967"/>
      <c r="D203" s="967"/>
      <c r="E203" s="968"/>
      <c r="F203" s="768">
        <f>F204+F205</f>
        <v>0</v>
      </c>
      <c r="G203" s="768">
        <f>G204+G205</f>
        <v>0</v>
      </c>
      <c r="H203" s="768">
        <f>H204+H205</f>
        <v>0</v>
      </c>
      <c r="I203" s="443">
        <v>0</v>
      </c>
    </row>
    <row r="204" spans="1:9" ht="12.75">
      <c r="A204" s="26" t="s">
        <v>348</v>
      </c>
      <c r="B204" s="963" t="s">
        <v>113</v>
      </c>
      <c r="C204" s="885"/>
      <c r="D204" s="885"/>
      <c r="E204" s="979"/>
      <c r="F204" s="447">
        <v>0</v>
      </c>
      <c r="G204" s="448">
        <v>0</v>
      </c>
      <c r="H204" s="448">
        <v>0</v>
      </c>
      <c r="I204" s="197">
        <v>0</v>
      </c>
    </row>
    <row r="205" spans="1:9" ht="12.75">
      <c r="A205" s="26" t="s">
        <v>349</v>
      </c>
      <c r="B205" s="963" t="s">
        <v>115</v>
      </c>
      <c r="C205" s="961"/>
      <c r="D205" s="961"/>
      <c r="E205" s="962"/>
      <c r="F205" s="134">
        <v>0</v>
      </c>
      <c r="G205" s="390">
        <v>0</v>
      </c>
      <c r="H205" s="134">
        <v>0</v>
      </c>
      <c r="I205" s="199">
        <v>0</v>
      </c>
    </row>
    <row r="206" spans="1:9" ht="12.75">
      <c r="A206" s="26"/>
      <c r="B206" s="977"/>
      <c r="C206" s="978"/>
      <c r="D206" s="978"/>
      <c r="E206" s="960"/>
      <c r="F206" s="134"/>
      <c r="G206" s="390"/>
      <c r="H206" s="134"/>
      <c r="I206" s="197"/>
    </row>
    <row r="207" spans="1:9" ht="12.75">
      <c r="A207" s="781" t="s">
        <v>349</v>
      </c>
      <c r="B207" s="972" t="s">
        <v>390</v>
      </c>
      <c r="C207" s="973"/>
      <c r="D207" s="973"/>
      <c r="E207" s="974"/>
      <c r="F207" s="133">
        <v>0</v>
      </c>
      <c r="G207" s="387">
        <v>0</v>
      </c>
      <c r="H207" s="133">
        <v>0</v>
      </c>
      <c r="I207" s="196">
        <v>0</v>
      </c>
    </row>
    <row r="208" spans="1:9" ht="12.75">
      <c r="A208" s="29"/>
      <c r="B208" s="778"/>
      <c r="C208" s="779"/>
      <c r="D208" s="779"/>
      <c r="E208" s="780"/>
      <c r="F208" s="133"/>
      <c r="G208" s="387"/>
      <c r="H208" s="133"/>
      <c r="I208" s="196"/>
    </row>
    <row r="209" spans="1:9" ht="13.5" thickBot="1">
      <c r="A209" s="36"/>
      <c r="B209" s="975" t="s">
        <v>504</v>
      </c>
      <c r="C209" s="976"/>
      <c r="D209" s="976"/>
      <c r="E209" s="976"/>
      <c r="F209" s="132">
        <f>F200+F203+F207</f>
        <v>0</v>
      </c>
      <c r="G209" s="132">
        <f>G200+G203+G207</f>
        <v>0</v>
      </c>
      <c r="H209" s="132">
        <f>H200+H203+H207</f>
        <v>329355</v>
      </c>
      <c r="I209" s="786">
        <f>I200+I203+I207</f>
        <v>0</v>
      </c>
    </row>
    <row r="210" spans="1:9" ht="14.25" thickBot="1" thickTop="1">
      <c r="A210" s="818"/>
      <c r="B210" s="276"/>
      <c r="C210" s="276"/>
      <c r="D210" s="276"/>
      <c r="E210" s="276"/>
      <c r="F210" s="277"/>
      <c r="G210" s="277"/>
      <c r="H210" s="277"/>
      <c r="I210" s="277"/>
    </row>
    <row r="211" spans="1:9" ht="13.5" thickTop="1">
      <c r="A211" s="819"/>
      <c r="B211" s="1004" t="s">
        <v>121</v>
      </c>
      <c r="C211" s="1004"/>
      <c r="D211" s="1004"/>
      <c r="E211" s="1004"/>
      <c r="F211" s="820"/>
      <c r="G211" s="821"/>
      <c r="H211" s="820"/>
      <c r="I211" s="822"/>
    </row>
    <row r="212" spans="1:9" ht="12.75">
      <c r="A212" s="39" t="s">
        <v>75</v>
      </c>
      <c r="B212" s="941" t="s">
        <v>122</v>
      </c>
      <c r="C212" s="941"/>
      <c r="D212" s="941"/>
      <c r="E212" s="941"/>
      <c r="F212" s="226">
        <v>0</v>
      </c>
      <c r="G212" s="226">
        <v>0</v>
      </c>
      <c r="H212" s="226">
        <v>143419</v>
      </c>
      <c r="I212" s="228">
        <v>0</v>
      </c>
    </row>
    <row r="213" spans="1:9" ht="12.75">
      <c r="A213" s="40" t="s">
        <v>77</v>
      </c>
      <c r="B213" s="937" t="s">
        <v>275</v>
      </c>
      <c r="C213" s="937"/>
      <c r="D213" s="937"/>
      <c r="E213" s="937"/>
      <c r="F213" s="123">
        <v>0</v>
      </c>
      <c r="G213" s="123">
        <v>0</v>
      </c>
      <c r="H213" s="123">
        <v>38729</v>
      </c>
      <c r="I213" s="228">
        <v>0</v>
      </c>
    </row>
    <row r="214" spans="1:9" ht="12.75">
      <c r="A214" s="24" t="s">
        <v>85</v>
      </c>
      <c r="B214" s="937" t="s">
        <v>124</v>
      </c>
      <c r="C214" s="937"/>
      <c r="D214" s="937"/>
      <c r="E214" s="937"/>
      <c r="F214" s="123">
        <v>0</v>
      </c>
      <c r="G214" s="378">
        <v>0</v>
      </c>
      <c r="H214" s="123">
        <v>126457</v>
      </c>
      <c r="I214" s="228">
        <v>0</v>
      </c>
    </row>
    <row r="215" spans="1:9" ht="12.75">
      <c r="A215" s="24" t="s">
        <v>92</v>
      </c>
      <c r="B215" s="963" t="s">
        <v>125</v>
      </c>
      <c r="C215" s="961"/>
      <c r="D215" s="961"/>
      <c r="E215" s="962"/>
      <c r="F215" s="118">
        <v>0</v>
      </c>
      <c r="G215" s="118">
        <v>0</v>
      </c>
      <c r="H215" s="118">
        <v>500</v>
      </c>
      <c r="I215" s="228">
        <v>0</v>
      </c>
    </row>
    <row r="216" spans="1:9" ht="12.75">
      <c r="A216" s="24" t="s">
        <v>94</v>
      </c>
      <c r="B216" s="961" t="s">
        <v>397</v>
      </c>
      <c r="C216" s="914"/>
      <c r="D216" s="914"/>
      <c r="E216" s="914"/>
      <c r="F216" s="123">
        <v>0</v>
      </c>
      <c r="G216" s="123">
        <v>0</v>
      </c>
      <c r="H216" s="123">
        <v>15250</v>
      </c>
      <c r="I216" s="228">
        <v>0</v>
      </c>
    </row>
    <row r="217" spans="1:9" ht="12.75">
      <c r="A217" s="24"/>
      <c r="B217" s="977"/>
      <c r="C217" s="928"/>
      <c r="D217" s="928"/>
      <c r="E217" s="929"/>
      <c r="F217" s="121"/>
      <c r="G217" s="379"/>
      <c r="H217" s="121"/>
      <c r="I217" s="227"/>
    </row>
    <row r="218" spans="1:9" ht="12.75">
      <c r="A218" s="41"/>
      <c r="B218" s="940" t="s">
        <v>510</v>
      </c>
      <c r="C218" s="916"/>
      <c r="D218" s="916"/>
      <c r="E218" s="916"/>
      <c r="F218" s="816">
        <f>F212+F213+F214+F215+F216</f>
        <v>0</v>
      </c>
      <c r="G218" s="817">
        <f>G212+G213+G214+G215+G216</f>
        <v>0</v>
      </c>
      <c r="H218" s="816">
        <f>H212+H213+H214+H215+H216</f>
        <v>324355</v>
      </c>
      <c r="I218" s="230">
        <v>0</v>
      </c>
    </row>
    <row r="219" spans="1:9" ht="12.75">
      <c r="A219" s="40"/>
      <c r="B219" s="371"/>
      <c r="C219" s="279"/>
      <c r="D219" s="279"/>
      <c r="E219" s="372"/>
      <c r="F219" s="128"/>
      <c r="G219" s="386"/>
      <c r="H219" s="128"/>
      <c r="I219" s="373"/>
    </row>
    <row r="220" spans="1:9" ht="12.75">
      <c r="A220" s="797" t="s">
        <v>96</v>
      </c>
      <c r="B220" s="946" t="s">
        <v>127</v>
      </c>
      <c r="C220" s="921"/>
      <c r="D220" s="921"/>
      <c r="E220" s="922"/>
      <c r="F220" s="118">
        <v>0</v>
      </c>
      <c r="G220" s="383">
        <v>0</v>
      </c>
      <c r="H220" s="118">
        <v>0</v>
      </c>
      <c r="I220" s="228">
        <v>0</v>
      </c>
    </row>
    <row r="221" spans="1:9" ht="12.75">
      <c r="A221" s="797" t="s">
        <v>99</v>
      </c>
      <c r="B221" s="963" t="s">
        <v>128</v>
      </c>
      <c r="C221" s="961"/>
      <c r="D221" s="961"/>
      <c r="E221" s="962"/>
      <c r="F221" s="118">
        <v>0</v>
      </c>
      <c r="G221" s="383">
        <v>0</v>
      </c>
      <c r="H221" s="118">
        <v>5000</v>
      </c>
      <c r="I221" s="228">
        <v>0</v>
      </c>
    </row>
    <row r="222" spans="1:9" ht="12.75">
      <c r="A222" s="797" t="s">
        <v>104</v>
      </c>
      <c r="B222" s="963" t="s">
        <v>129</v>
      </c>
      <c r="C222" s="961"/>
      <c r="D222" s="961"/>
      <c r="E222" s="962"/>
      <c r="F222" s="123">
        <v>0</v>
      </c>
      <c r="G222" s="378">
        <v>0</v>
      </c>
      <c r="H222" s="123">
        <v>0</v>
      </c>
      <c r="I222" s="228">
        <v>0</v>
      </c>
    </row>
    <row r="223" spans="1:9" ht="12.75">
      <c r="A223" s="797" t="s">
        <v>108</v>
      </c>
      <c r="B223" s="981" t="s">
        <v>661</v>
      </c>
      <c r="C223" s="928"/>
      <c r="D223" s="928"/>
      <c r="E223" s="929"/>
      <c r="F223" s="118">
        <v>0</v>
      </c>
      <c r="G223" s="383">
        <v>0</v>
      </c>
      <c r="H223" s="118">
        <v>0</v>
      </c>
      <c r="I223" s="229">
        <v>0</v>
      </c>
    </row>
    <row r="224" spans="1:9" ht="12.75">
      <c r="A224" s="41"/>
      <c r="B224" s="972" t="s">
        <v>765</v>
      </c>
      <c r="C224" s="982"/>
      <c r="D224" s="982"/>
      <c r="E224" s="983"/>
      <c r="F224" s="125">
        <f>F220+F221+F222+F223</f>
        <v>0</v>
      </c>
      <c r="G224" s="398">
        <f>G220+G221+G222</f>
        <v>0</v>
      </c>
      <c r="H224" s="125">
        <f>H220+H221+H222</f>
        <v>5000</v>
      </c>
      <c r="I224" s="230">
        <v>0</v>
      </c>
    </row>
    <row r="225" spans="1:9" ht="12.75">
      <c r="A225" s="40"/>
      <c r="B225" s="950" t="s">
        <v>280</v>
      </c>
      <c r="C225" s="951"/>
      <c r="D225" s="951"/>
      <c r="E225" s="952"/>
      <c r="F225" s="121">
        <v>0</v>
      </c>
      <c r="G225" s="379">
        <v>0</v>
      </c>
      <c r="H225" s="121">
        <v>0</v>
      </c>
      <c r="I225" s="227">
        <v>0</v>
      </c>
    </row>
    <row r="226" spans="1:9" ht="12.75">
      <c r="A226" s="40"/>
      <c r="B226" s="950" t="s">
        <v>279</v>
      </c>
      <c r="C226" s="951"/>
      <c r="D226" s="951"/>
      <c r="E226" s="952"/>
      <c r="F226" s="121">
        <v>0</v>
      </c>
      <c r="G226" s="379">
        <v>0</v>
      </c>
      <c r="H226" s="121">
        <v>0</v>
      </c>
      <c r="I226" s="227">
        <v>0</v>
      </c>
    </row>
    <row r="227" spans="1:9" ht="12.75">
      <c r="A227" s="40"/>
      <c r="B227" s="946" t="s">
        <v>759</v>
      </c>
      <c r="C227" s="964"/>
      <c r="D227" s="964"/>
      <c r="E227" s="965"/>
      <c r="F227" s="121">
        <v>0</v>
      </c>
      <c r="G227" s="379">
        <v>0</v>
      </c>
      <c r="H227" s="121">
        <v>0</v>
      </c>
      <c r="I227" s="227">
        <v>0</v>
      </c>
    </row>
    <row r="228" spans="1:9" ht="12.75">
      <c r="A228" s="798" t="s">
        <v>112</v>
      </c>
      <c r="B228" s="972" t="s">
        <v>766</v>
      </c>
      <c r="C228" s="984"/>
      <c r="D228" s="984"/>
      <c r="E228" s="985"/>
      <c r="F228" s="125">
        <f>SUM(F225:F227)</f>
        <v>0</v>
      </c>
      <c r="G228" s="398">
        <f>SUM(G225:G227)</f>
        <v>0</v>
      </c>
      <c r="H228" s="125">
        <f>SUM(H225:H227)</f>
        <v>0</v>
      </c>
      <c r="I228" s="446">
        <v>0</v>
      </c>
    </row>
    <row r="229" spans="1:9" ht="12.75">
      <c r="A229" s="797" t="s">
        <v>114</v>
      </c>
      <c r="B229" s="900" t="s">
        <v>131</v>
      </c>
      <c r="C229" s="901"/>
      <c r="D229" s="901"/>
      <c r="E229" s="902"/>
      <c r="F229" s="118">
        <v>0</v>
      </c>
      <c r="G229" s="383">
        <v>0</v>
      </c>
      <c r="H229" s="118">
        <v>0</v>
      </c>
      <c r="I229" s="813">
        <v>0</v>
      </c>
    </row>
    <row r="230" spans="1:9" ht="12.75">
      <c r="A230" s="797" t="s">
        <v>117</v>
      </c>
      <c r="B230" s="900" t="s">
        <v>310</v>
      </c>
      <c r="C230" s="903"/>
      <c r="D230" s="903"/>
      <c r="E230" s="904"/>
      <c r="F230" s="118">
        <v>0</v>
      </c>
      <c r="G230" s="383">
        <v>0</v>
      </c>
      <c r="H230" s="118">
        <v>0</v>
      </c>
      <c r="I230" s="202">
        <v>0</v>
      </c>
    </row>
    <row r="231" spans="1:9" ht="13.5" thickBot="1">
      <c r="A231" s="797" t="s">
        <v>119</v>
      </c>
      <c r="B231" s="900" t="s">
        <v>132</v>
      </c>
      <c r="C231" s="903"/>
      <c r="D231" s="903"/>
      <c r="E231" s="904"/>
      <c r="F231" s="118">
        <v>0</v>
      </c>
      <c r="G231" s="383">
        <v>0</v>
      </c>
      <c r="H231" s="118">
        <v>0</v>
      </c>
      <c r="I231" s="228">
        <v>0</v>
      </c>
    </row>
    <row r="232" spans="1:9" ht="13.5" thickBot="1">
      <c r="A232" s="442"/>
      <c r="B232" s="898" t="s">
        <v>398</v>
      </c>
      <c r="C232" s="899"/>
      <c r="D232" s="899"/>
      <c r="E232" s="895"/>
      <c r="F232" s="440">
        <f>F218+F224+F228+F229+F230+F231</f>
        <v>0</v>
      </c>
      <c r="G232" s="440">
        <f>G218+G224+G228+G229+G230+G231</f>
        <v>0</v>
      </c>
      <c r="H232" s="440">
        <f>H218+H224+H228+H229+H230+H231</f>
        <v>329355</v>
      </c>
      <c r="I232" s="783">
        <f>I218+I224+I228+I229+I230+I231</f>
        <v>0</v>
      </c>
    </row>
    <row r="233" spans="1:9" ht="13.5" thickBot="1">
      <c r="A233" s="40"/>
      <c r="B233" s="787"/>
      <c r="C233" s="741"/>
      <c r="D233" s="741"/>
      <c r="E233" s="740"/>
      <c r="F233" s="776"/>
      <c r="G233" s="788"/>
      <c r="H233" s="776"/>
      <c r="I233" s="373"/>
    </row>
    <row r="234" spans="1:9" ht="13.5" thickBot="1">
      <c r="A234" s="442"/>
      <c r="B234" s="966" t="s">
        <v>767</v>
      </c>
      <c r="C234" s="905"/>
      <c r="D234" s="905"/>
      <c r="E234" s="906"/>
      <c r="F234" s="767">
        <f>F235+F236</f>
        <v>0</v>
      </c>
      <c r="G234" s="767">
        <f>G235+G236</f>
        <v>0</v>
      </c>
      <c r="H234" s="767">
        <f>H235+H236</f>
        <v>0</v>
      </c>
      <c r="I234" s="799">
        <v>0</v>
      </c>
    </row>
    <row r="235" spans="1:9" ht="12.75">
      <c r="A235" s="797" t="s">
        <v>348</v>
      </c>
      <c r="B235" s="963" t="s">
        <v>391</v>
      </c>
      <c r="C235" s="956"/>
      <c r="D235" s="956"/>
      <c r="E235" s="965"/>
      <c r="F235" s="118">
        <v>0</v>
      </c>
      <c r="G235" s="118">
        <v>0</v>
      </c>
      <c r="H235" s="118">
        <v>0</v>
      </c>
      <c r="I235" s="228">
        <v>0</v>
      </c>
    </row>
    <row r="236" spans="1:9" ht="12.75">
      <c r="A236" s="797" t="s">
        <v>349</v>
      </c>
      <c r="B236" s="963" t="s">
        <v>278</v>
      </c>
      <c r="C236" s="964"/>
      <c r="D236" s="964"/>
      <c r="E236" s="965"/>
      <c r="F236" s="118">
        <v>0</v>
      </c>
      <c r="G236" s="383">
        <v>0</v>
      </c>
      <c r="H236" s="383">
        <v>0</v>
      </c>
      <c r="I236" s="228">
        <v>0</v>
      </c>
    </row>
    <row r="237" spans="1:9" ht="13.5" thickBot="1">
      <c r="A237" s="40"/>
      <c r="B237" s="370"/>
      <c r="C237" s="647"/>
      <c r="D237" s="647"/>
      <c r="E237" s="648"/>
      <c r="F237" s="121"/>
      <c r="G237" s="379"/>
      <c r="H237" s="121"/>
      <c r="I237" s="228"/>
    </row>
    <row r="238" spans="1:9" ht="13.5" thickBot="1">
      <c r="A238" s="791" t="s">
        <v>350</v>
      </c>
      <c r="B238" s="966" t="s">
        <v>392</v>
      </c>
      <c r="C238" s="923"/>
      <c r="D238" s="923"/>
      <c r="E238" s="912"/>
      <c r="F238" s="789">
        <v>0</v>
      </c>
      <c r="G238" s="792">
        <v>0</v>
      </c>
      <c r="H238" s="789">
        <v>0</v>
      </c>
      <c r="I238" s="441">
        <v>0</v>
      </c>
    </row>
    <row r="239" spans="1:9" ht="13.5" thickBot="1">
      <c r="A239" s="790"/>
      <c r="B239" s="739"/>
      <c r="C239" s="742"/>
      <c r="D239" s="742"/>
      <c r="E239" s="743"/>
      <c r="F239" s="134"/>
      <c r="G239" s="390"/>
      <c r="H239" s="134"/>
      <c r="I239" s="441"/>
    </row>
    <row r="240" spans="1:9" ht="13.5" thickBot="1">
      <c r="A240" s="442"/>
      <c r="B240" s="907" t="s">
        <v>516</v>
      </c>
      <c r="C240" s="908"/>
      <c r="D240" s="908"/>
      <c r="E240" s="908"/>
      <c r="F240" s="796">
        <f>F232+F234+F238</f>
        <v>0</v>
      </c>
      <c r="G240" s="796">
        <f>G232+G234+G238</f>
        <v>0</v>
      </c>
      <c r="H240" s="796">
        <f>H232+H234+H238</f>
        <v>329355</v>
      </c>
      <c r="I240" s="443">
        <v>0</v>
      </c>
    </row>
    <row r="241" spans="1:9" ht="13.5" thickBot="1">
      <c r="A241" s="793"/>
      <c r="B241" s="909" t="s">
        <v>134</v>
      </c>
      <c r="C241" s="910"/>
      <c r="D241" s="910"/>
      <c r="E241" s="911"/>
      <c r="F241" s="794">
        <v>0</v>
      </c>
      <c r="G241" s="795">
        <v>0</v>
      </c>
      <c r="H241" s="794">
        <v>92</v>
      </c>
      <c r="I241" s="800">
        <v>0</v>
      </c>
    </row>
    <row r="242" ht="13.5" thickTop="1"/>
    <row r="246" spans="7:9" ht="15">
      <c r="G246" s="930" t="s">
        <v>777</v>
      </c>
      <c r="H246" s="913"/>
      <c r="I246" s="913"/>
    </row>
    <row r="247" spans="6:9" ht="13.5" thickBot="1">
      <c r="F247" s="932" t="s">
        <v>70</v>
      </c>
      <c r="G247" s="932"/>
      <c r="H247" s="932"/>
      <c r="I247" s="932"/>
    </row>
    <row r="248" spans="1:9" ht="13.5" thickTop="1">
      <c r="A248" s="935" t="s">
        <v>71</v>
      </c>
      <c r="B248" s="947" t="s">
        <v>72</v>
      </c>
      <c r="C248" s="947"/>
      <c r="D248" s="947"/>
      <c r="E248" s="947"/>
      <c r="F248" s="949" t="s">
        <v>648</v>
      </c>
      <c r="G248" s="945" t="s">
        <v>649</v>
      </c>
      <c r="H248" s="949" t="s">
        <v>650</v>
      </c>
      <c r="I248" s="938" t="s">
        <v>651</v>
      </c>
    </row>
    <row r="249" spans="1:9" ht="12.75">
      <c r="A249" s="924"/>
      <c r="B249" s="948"/>
      <c r="C249" s="948"/>
      <c r="D249" s="948"/>
      <c r="E249" s="948"/>
      <c r="F249" s="944"/>
      <c r="G249" s="936"/>
      <c r="H249" s="942"/>
      <c r="I249" s="939"/>
    </row>
    <row r="250" spans="1:9" ht="12.75">
      <c r="A250" s="22"/>
      <c r="B250" s="996" t="s">
        <v>778</v>
      </c>
      <c r="C250" s="997"/>
      <c r="D250" s="997"/>
      <c r="E250" s="998"/>
      <c r="F250" s="110"/>
      <c r="G250" s="374"/>
      <c r="H250" s="110"/>
      <c r="I250" s="201"/>
    </row>
    <row r="251" spans="1:9" ht="12.75">
      <c r="A251" s="22"/>
      <c r="B251" s="1000" t="s">
        <v>73</v>
      </c>
      <c r="C251" s="1001"/>
      <c r="D251" s="1001"/>
      <c r="E251" s="1002"/>
      <c r="F251" s="110"/>
      <c r="G251" s="374"/>
      <c r="H251" s="110"/>
      <c r="I251" s="201"/>
    </row>
    <row r="252" spans="1:9" ht="12.75">
      <c r="A252" s="22"/>
      <c r="B252" s="940" t="s">
        <v>74</v>
      </c>
      <c r="C252" s="940"/>
      <c r="D252" s="940"/>
      <c r="E252" s="940"/>
      <c r="F252" s="110"/>
      <c r="G252" s="374"/>
      <c r="H252" s="110"/>
      <c r="I252" s="201"/>
    </row>
    <row r="253" spans="1:9" ht="12.75">
      <c r="A253" s="23" t="s">
        <v>75</v>
      </c>
      <c r="B253" s="1003" t="s">
        <v>76</v>
      </c>
      <c r="C253" s="941"/>
      <c r="D253" s="941"/>
      <c r="E253" s="941"/>
      <c r="F253" s="119">
        <v>0</v>
      </c>
      <c r="G253" s="375">
        <v>0</v>
      </c>
      <c r="H253" s="119">
        <v>1625</v>
      </c>
      <c r="I253" s="196">
        <v>0</v>
      </c>
    </row>
    <row r="254" spans="1:9" ht="12.75">
      <c r="A254" s="24" t="s">
        <v>77</v>
      </c>
      <c r="B254" s="963" t="s">
        <v>294</v>
      </c>
      <c r="C254" s="964"/>
      <c r="D254" s="964"/>
      <c r="E254" s="965"/>
      <c r="F254" s="134">
        <v>0</v>
      </c>
      <c r="G254" s="390">
        <v>0</v>
      </c>
      <c r="H254" s="134">
        <v>0</v>
      </c>
      <c r="I254" s="197">
        <v>0</v>
      </c>
    </row>
    <row r="255" spans="1:9" ht="12.75">
      <c r="A255" s="24" t="s">
        <v>85</v>
      </c>
      <c r="B255" s="937" t="s">
        <v>78</v>
      </c>
      <c r="C255" s="937"/>
      <c r="D255" s="937"/>
      <c r="E255" s="937"/>
      <c r="F255" s="122">
        <f>F256+F257+F261+F266</f>
        <v>0</v>
      </c>
      <c r="G255" s="377">
        <f>G256+G257+G261+G266</f>
        <v>0</v>
      </c>
      <c r="H255" s="122">
        <f>H256+H257+H261+H266</f>
        <v>0</v>
      </c>
      <c r="I255" s="197">
        <v>0</v>
      </c>
    </row>
    <row r="256" spans="1:9" ht="12.75">
      <c r="A256" s="26" t="s">
        <v>283</v>
      </c>
      <c r="B256" s="937" t="s">
        <v>79</v>
      </c>
      <c r="C256" s="937"/>
      <c r="D256" s="937"/>
      <c r="E256" s="937"/>
      <c r="F256" s="123">
        <v>0</v>
      </c>
      <c r="G256" s="378">
        <v>0</v>
      </c>
      <c r="H256" s="123">
        <v>0</v>
      </c>
      <c r="I256" s="202">
        <v>0</v>
      </c>
    </row>
    <row r="257" spans="1:9" ht="12.75">
      <c r="A257" s="26" t="s">
        <v>284</v>
      </c>
      <c r="B257" s="937" t="s">
        <v>80</v>
      </c>
      <c r="C257" s="937"/>
      <c r="D257" s="937"/>
      <c r="E257" s="937"/>
      <c r="F257" s="123">
        <f>SUM(F258:F260)</f>
        <v>0</v>
      </c>
      <c r="G257" s="123">
        <f>SUM(G258:G260)</f>
        <v>0</v>
      </c>
      <c r="H257" s="123">
        <f>SUM(H258:H260)</f>
        <v>0</v>
      </c>
      <c r="I257" s="202">
        <v>0</v>
      </c>
    </row>
    <row r="258" spans="1:9" ht="12.75">
      <c r="A258" s="26"/>
      <c r="B258" s="963" t="s">
        <v>317</v>
      </c>
      <c r="C258" s="961"/>
      <c r="D258" s="961"/>
      <c r="E258" s="962"/>
      <c r="F258" s="121">
        <v>0</v>
      </c>
      <c r="G258" s="379">
        <v>0</v>
      </c>
      <c r="H258" s="121">
        <v>0</v>
      </c>
      <c r="I258" s="198">
        <v>0</v>
      </c>
    </row>
    <row r="259" spans="1:9" ht="12.75">
      <c r="A259" s="26"/>
      <c r="B259" s="963" t="s">
        <v>410</v>
      </c>
      <c r="C259" s="961"/>
      <c r="D259" s="961"/>
      <c r="E259" s="962"/>
      <c r="F259" s="121">
        <v>0</v>
      </c>
      <c r="G259" s="379">
        <v>0</v>
      </c>
      <c r="H259" s="121">
        <v>0</v>
      </c>
      <c r="I259" s="198">
        <v>0</v>
      </c>
    </row>
    <row r="260" spans="1:9" ht="12.75">
      <c r="A260" s="26"/>
      <c r="B260" s="963" t="s">
        <v>430</v>
      </c>
      <c r="C260" s="964"/>
      <c r="D260" s="964"/>
      <c r="E260" s="965"/>
      <c r="F260" s="121">
        <v>0</v>
      </c>
      <c r="G260" s="379">
        <v>0</v>
      </c>
      <c r="H260" s="121">
        <v>0</v>
      </c>
      <c r="I260" s="198">
        <v>0</v>
      </c>
    </row>
    <row r="261" spans="1:9" ht="12.75">
      <c r="A261" s="26" t="s">
        <v>285</v>
      </c>
      <c r="B261" s="937" t="s">
        <v>81</v>
      </c>
      <c r="C261" s="937"/>
      <c r="D261" s="937"/>
      <c r="E261" s="937"/>
      <c r="F261" s="123">
        <f>SUM(F262:F265)</f>
        <v>0</v>
      </c>
      <c r="G261" s="378">
        <f>SUM(G262:G265)</f>
        <v>0</v>
      </c>
      <c r="H261" s="123">
        <f>SUM(H262:H265)</f>
        <v>0</v>
      </c>
      <c r="I261" s="202">
        <v>0</v>
      </c>
    </row>
    <row r="262" spans="1:9" ht="12.75">
      <c r="A262" s="26"/>
      <c r="B262" s="963" t="s">
        <v>411</v>
      </c>
      <c r="C262" s="961"/>
      <c r="D262" s="961"/>
      <c r="E262" s="962"/>
      <c r="F262" s="121">
        <v>0</v>
      </c>
      <c r="G262" s="379">
        <v>0</v>
      </c>
      <c r="H262" s="121">
        <v>0</v>
      </c>
      <c r="I262" s="198">
        <v>0</v>
      </c>
    </row>
    <row r="263" spans="1:9" ht="12.75">
      <c r="A263" s="26"/>
      <c r="B263" s="963" t="s">
        <v>412</v>
      </c>
      <c r="C263" s="961"/>
      <c r="D263" s="961"/>
      <c r="E263" s="962"/>
      <c r="F263" s="121">
        <v>0</v>
      </c>
      <c r="G263" s="379">
        <v>0</v>
      </c>
      <c r="H263" s="121">
        <v>0</v>
      </c>
      <c r="I263" s="198">
        <v>0</v>
      </c>
    </row>
    <row r="264" spans="1:9" ht="12.75">
      <c r="A264" s="26"/>
      <c r="B264" s="963" t="s">
        <v>413</v>
      </c>
      <c r="C264" s="961"/>
      <c r="D264" s="961"/>
      <c r="E264" s="962"/>
      <c r="F264" s="121">
        <v>0</v>
      </c>
      <c r="G264" s="379">
        <v>0</v>
      </c>
      <c r="H264" s="121">
        <v>0</v>
      </c>
      <c r="I264" s="198">
        <v>0</v>
      </c>
    </row>
    <row r="265" spans="1:9" ht="12.75">
      <c r="A265" s="26"/>
      <c r="B265" s="963" t="s">
        <v>414</v>
      </c>
      <c r="C265" s="961"/>
      <c r="D265" s="961"/>
      <c r="E265" s="962"/>
      <c r="F265" s="121">
        <v>0</v>
      </c>
      <c r="G265" s="379">
        <v>0</v>
      </c>
      <c r="H265" s="121">
        <v>0</v>
      </c>
      <c r="I265" s="198">
        <v>0</v>
      </c>
    </row>
    <row r="266" spans="1:9" ht="12.75">
      <c r="A266" s="26" t="s">
        <v>433</v>
      </c>
      <c r="B266" s="937" t="s">
        <v>383</v>
      </c>
      <c r="C266" s="937"/>
      <c r="D266" s="937"/>
      <c r="E266" s="937"/>
      <c r="F266" s="123">
        <f>SUM(F267:F270)</f>
        <v>0</v>
      </c>
      <c r="G266" s="378">
        <f>SUM(G267:G270)</f>
        <v>0</v>
      </c>
      <c r="H266" s="123">
        <f>SUM(H267:H270)</f>
        <v>0</v>
      </c>
      <c r="I266" s="202">
        <v>0</v>
      </c>
    </row>
    <row r="267" spans="1:9" ht="12.75">
      <c r="A267" s="26"/>
      <c r="B267" s="963" t="s">
        <v>415</v>
      </c>
      <c r="C267" s="961"/>
      <c r="D267" s="961"/>
      <c r="E267" s="962"/>
      <c r="F267" s="121">
        <v>0</v>
      </c>
      <c r="G267" s="379">
        <v>0</v>
      </c>
      <c r="H267" s="121">
        <v>0</v>
      </c>
      <c r="I267" s="198">
        <v>0</v>
      </c>
    </row>
    <row r="268" spans="1:9" ht="12.75">
      <c r="A268" s="26"/>
      <c r="B268" s="963" t="s">
        <v>83</v>
      </c>
      <c r="C268" s="961"/>
      <c r="D268" s="961"/>
      <c r="E268" s="962"/>
      <c r="F268" s="121">
        <v>0</v>
      </c>
      <c r="G268" s="379">
        <v>0</v>
      </c>
      <c r="H268" s="121">
        <v>0</v>
      </c>
      <c r="I268" s="198">
        <v>0</v>
      </c>
    </row>
    <row r="269" spans="1:9" ht="12.75">
      <c r="A269" s="26"/>
      <c r="B269" s="963" t="s">
        <v>416</v>
      </c>
      <c r="C269" s="964"/>
      <c r="D269" s="964"/>
      <c r="E269" s="965"/>
      <c r="F269" s="121">
        <v>0</v>
      </c>
      <c r="G269" s="379">
        <v>0</v>
      </c>
      <c r="H269" s="121">
        <v>0</v>
      </c>
      <c r="I269" s="198">
        <v>0</v>
      </c>
    </row>
    <row r="270" spans="1:9" ht="12.75">
      <c r="A270" s="27"/>
      <c r="B270" s="977" t="s">
        <v>425</v>
      </c>
      <c r="C270" s="928"/>
      <c r="D270" s="928"/>
      <c r="E270" s="929"/>
      <c r="F270" s="124">
        <v>0</v>
      </c>
      <c r="G270" s="380">
        <v>0</v>
      </c>
      <c r="H270" s="124">
        <v>0</v>
      </c>
      <c r="I270" s="200">
        <v>0</v>
      </c>
    </row>
    <row r="271" spans="1:9" ht="12.75">
      <c r="A271" s="28"/>
      <c r="B271" s="925" t="s">
        <v>84</v>
      </c>
      <c r="C271" s="926"/>
      <c r="D271" s="926"/>
      <c r="E271" s="927"/>
      <c r="F271" s="356"/>
      <c r="G271" s="381"/>
      <c r="H271" s="130"/>
      <c r="I271" s="196"/>
    </row>
    <row r="272" spans="1:9" ht="12.75">
      <c r="A272" s="29" t="s">
        <v>92</v>
      </c>
      <c r="B272" s="941" t="s">
        <v>86</v>
      </c>
      <c r="C272" s="941"/>
      <c r="D272" s="941"/>
      <c r="E272" s="941"/>
      <c r="F272" s="126">
        <f>F273+F274+F275+F277+F278+F276+F280+F279</f>
        <v>0</v>
      </c>
      <c r="G272" s="382">
        <f>G273+G274+G275+G277+G278+G276+G280+G279</f>
        <v>0</v>
      </c>
      <c r="H272" s="126">
        <f>H273+H274+H275+H277+H278+H276+H280</f>
        <v>196949</v>
      </c>
      <c r="I272" s="814">
        <v>0</v>
      </c>
    </row>
    <row r="273" spans="1:9" ht="12.75">
      <c r="A273" s="26" t="s">
        <v>286</v>
      </c>
      <c r="B273" s="999" t="s">
        <v>775</v>
      </c>
      <c r="C273" s="937"/>
      <c r="D273" s="937"/>
      <c r="E273" s="937"/>
      <c r="F273" s="123">
        <v>0</v>
      </c>
      <c r="G273" s="378">
        <v>0</v>
      </c>
      <c r="H273" s="123">
        <v>123433</v>
      </c>
      <c r="I273" s="198">
        <v>0</v>
      </c>
    </row>
    <row r="274" spans="1:9" ht="12.75">
      <c r="A274" s="26" t="s">
        <v>287</v>
      </c>
      <c r="B274" s="937" t="s">
        <v>88</v>
      </c>
      <c r="C274" s="937"/>
      <c r="D274" s="937"/>
      <c r="E274" s="937"/>
      <c r="F274" s="123">
        <v>0</v>
      </c>
      <c r="G274" s="378">
        <v>0</v>
      </c>
      <c r="H274" s="123">
        <v>0</v>
      </c>
      <c r="I274" s="202">
        <v>0</v>
      </c>
    </row>
    <row r="275" spans="1:9" ht="12.75">
      <c r="A275" s="26" t="s">
        <v>288</v>
      </c>
      <c r="B275" s="937" t="s">
        <v>389</v>
      </c>
      <c r="C275" s="937"/>
      <c r="D275" s="937"/>
      <c r="E275" s="937"/>
      <c r="F275" s="123">
        <v>0</v>
      </c>
      <c r="G275" s="378">
        <v>0</v>
      </c>
      <c r="H275" s="123">
        <v>0</v>
      </c>
      <c r="I275" s="202">
        <v>0</v>
      </c>
    </row>
    <row r="276" spans="1:9" ht="12.75">
      <c r="A276" s="30" t="s">
        <v>289</v>
      </c>
      <c r="B276" s="963" t="s">
        <v>769</v>
      </c>
      <c r="C276" s="964"/>
      <c r="D276" s="964"/>
      <c r="E276" s="965"/>
      <c r="F276" s="118">
        <v>0</v>
      </c>
      <c r="G276" s="383">
        <v>0</v>
      </c>
      <c r="H276" s="118">
        <v>0</v>
      </c>
      <c r="I276" s="202">
        <v>0</v>
      </c>
    </row>
    <row r="277" spans="1:9" ht="12.75">
      <c r="A277" s="30" t="s">
        <v>290</v>
      </c>
      <c r="B277" s="963" t="s">
        <v>89</v>
      </c>
      <c r="C277" s="914"/>
      <c r="D277" s="914"/>
      <c r="E277" s="894"/>
      <c r="F277" s="118">
        <v>0</v>
      </c>
      <c r="G277" s="383">
        <v>0</v>
      </c>
      <c r="H277" s="118">
        <v>0</v>
      </c>
      <c r="I277" s="202">
        <v>0</v>
      </c>
    </row>
    <row r="278" spans="1:9" ht="12.75">
      <c r="A278" s="26" t="s">
        <v>291</v>
      </c>
      <c r="B278" s="963" t="s">
        <v>90</v>
      </c>
      <c r="C278" s="914"/>
      <c r="D278" s="914"/>
      <c r="E278" s="894"/>
      <c r="F278" s="118">
        <v>0</v>
      </c>
      <c r="G278" s="383">
        <v>0</v>
      </c>
      <c r="H278" s="118">
        <v>73516</v>
      </c>
      <c r="I278" s="202">
        <v>0</v>
      </c>
    </row>
    <row r="279" spans="1:9" ht="12.75">
      <c r="A279" s="26" t="s">
        <v>292</v>
      </c>
      <c r="B279" s="963" t="s">
        <v>37</v>
      </c>
      <c r="C279" s="956"/>
      <c r="D279" s="956"/>
      <c r="E279" s="965"/>
      <c r="F279" s="123">
        <v>0</v>
      </c>
      <c r="G279" s="378">
        <v>0</v>
      </c>
      <c r="H279" s="123">
        <v>0</v>
      </c>
      <c r="I279" s="228">
        <v>0</v>
      </c>
    </row>
    <row r="280" spans="1:9" ht="12.75">
      <c r="A280" s="26" t="s">
        <v>293</v>
      </c>
      <c r="B280" s="963" t="s">
        <v>475</v>
      </c>
      <c r="C280" s="956"/>
      <c r="D280" s="956"/>
      <c r="E280" s="965"/>
      <c r="F280" s="123">
        <v>0</v>
      </c>
      <c r="G280" s="378">
        <v>0</v>
      </c>
      <c r="H280" s="123">
        <v>0</v>
      </c>
      <c r="I280" s="228">
        <v>0</v>
      </c>
    </row>
    <row r="281" spans="1:9" ht="12.75">
      <c r="A281" s="35"/>
      <c r="B281" s="940" t="s">
        <v>498</v>
      </c>
      <c r="C281" s="916"/>
      <c r="D281" s="916"/>
      <c r="E281" s="916"/>
      <c r="F281" s="816"/>
      <c r="G281" s="398"/>
      <c r="H281" s="125"/>
      <c r="I281" s="756"/>
    </row>
    <row r="282" spans="1:9" ht="12.75">
      <c r="A282" s="781" t="s">
        <v>94</v>
      </c>
      <c r="B282" s="941" t="s">
        <v>100</v>
      </c>
      <c r="C282" s="941"/>
      <c r="D282" s="941"/>
      <c r="E282" s="941"/>
      <c r="F282" s="119">
        <v>0</v>
      </c>
      <c r="G282" s="375">
        <v>0</v>
      </c>
      <c r="H282" s="375">
        <v>0</v>
      </c>
      <c r="I282" s="196">
        <v>0</v>
      </c>
    </row>
    <row r="283" spans="1:9" ht="12.75">
      <c r="A283" s="782" t="s">
        <v>96</v>
      </c>
      <c r="B283" s="963" t="s">
        <v>357</v>
      </c>
      <c r="C283" s="961"/>
      <c r="D283" s="961"/>
      <c r="E283" s="962"/>
      <c r="F283" s="134">
        <v>0</v>
      </c>
      <c r="G283" s="390">
        <v>0</v>
      </c>
      <c r="H283" s="390">
        <v>7000</v>
      </c>
      <c r="I283" s="197">
        <v>0</v>
      </c>
    </row>
    <row r="284" spans="1:9" ht="13.5" thickBot="1">
      <c r="A284" s="26"/>
      <c r="B284" s="992"/>
      <c r="C284" s="993"/>
      <c r="D284" s="993"/>
      <c r="E284" s="994"/>
      <c r="F284" s="121"/>
      <c r="G284" s="379"/>
      <c r="H284" s="121"/>
      <c r="I284" s="198"/>
    </row>
    <row r="285" spans="1:9" ht="13.5" thickBot="1">
      <c r="A285" s="750"/>
      <c r="B285" s="986" t="s">
        <v>760</v>
      </c>
      <c r="C285" s="987"/>
      <c r="D285" s="987"/>
      <c r="E285" s="988"/>
      <c r="F285" s="751">
        <f>F253+F254+F255+F272+F282+F283</f>
        <v>0</v>
      </c>
      <c r="G285" s="751">
        <f>G253+G254+G255+G272+G282+G283</f>
        <v>0</v>
      </c>
      <c r="H285" s="751">
        <f>H253+H254+H255+H272+H282+H283</f>
        <v>205574</v>
      </c>
      <c r="I285" s="752">
        <v>0</v>
      </c>
    </row>
    <row r="286" spans="1:9" ht="12.75">
      <c r="A286" s="745"/>
      <c r="B286" s="989"/>
      <c r="C286" s="990"/>
      <c r="D286" s="990"/>
      <c r="E286" s="991"/>
      <c r="F286" s="746"/>
      <c r="G286" s="747"/>
      <c r="H286" s="748"/>
      <c r="I286" s="749"/>
    </row>
    <row r="287" spans="1:9" ht="12.75">
      <c r="A287" s="35"/>
      <c r="B287" s="925" t="s">
        <v>91</v>
      </c>
      <c r="C287" s="926"/>
      <c r="D287" s="926"/>
      <c r="E287" s="927"/>
      <c r="F287" s="125"/>
      <c r="G287" s="398"/>
      <c r="H287" s="125"/>
      <c r="I287" s="753"/>
    </row>
    <row r="288" spans="1:9" ht="12.75">
      <c r="A288" s="781" t="s">
        <v>99</v>
      </c>
      <c r="B288" s="886" t="s">
        <v>93</v>
      </c>
      <c r="C288" s="887"/>
      <c r="D288" s="887"/>
      <c r="E288" s="888"/>
      <c r="F288" s="133">
        <v>0</v>
      </c>
      <c r="G288" s="387">
        <v>0</v>
      </c>
      <c r="H288" s="133">
        <v>0</v>
      </c>
      <c r="I288" s="196">
        <v>0</v>
      </c>
    </row>
    <row r="289" spans="1:9" ht="12.75">
      <c r="A289" s="782" t="s">
        <v>104</v>
      </c>
      <c r="B289" s="937" t="s">
        <v>95</v>
      </c>
      <c r="C289" s="937"/>
      <c r="D289" s="937"/>
      <c r="E289" s="937"/>
      <c r="F289" s="120">
        <v>0</v>
      </c>
      <c r="G289" s="388">
        <v>0</v>
      </c>
      <c r="H289" s="388">
        <f>H290</f>
        <v>0</v>
      </c>
      <c r="I289" s="197">
        <v>0</v>
      </c>
    </row>
    <row r="290" spans="1:9" ht="12.75">
      <c r="A290" s="26"/>
      <c r="B290" s="963" t="s">
        <v>432</v>
      </c>
      <c r="C290" s="961"/>
      <c r="D290" s="961"/>
      <c r="E290" s="961"/>
      <c r="F290" s="127">
        <v>0</v>
      </c>
      <c r="G290" s="389">
        <v>0</v>
      </c>
      <c r="H290" s="127">
        <v>0</v>
      </c>
      <c r="I290" s="198">
        <v>0</v>
      </c>
    </row>
    <row r="291" spans="1:9" ht="12.75">
      <c r="A291" s="782" t="s">
        <v>108</v>
      </c>
      <c r="B291" s="961" t="s">
        <v>97</v>
      </c>
      <c r="C291" s="914"/>
      <c r="D291" s="914"/>
      <c r="E291" s="914"/>
      <c r="F291" s="120">
        <v>0</v>
      </c>
      <c r="G291" s="388">
        <v>0</v>
      </c>
      <c r="H291" s="120">
        <v>0</v>
      </c>
      <c r="I291" s="197">
        <v>0</v>
      </c>
    </row>
    <row r="292" spans="1:9" ht="12.75">
      <c r="A292" s="35"/>
      <c r="B292" s="972" t="s">
        <v>761</v>
      </c>
      <c r="C292" s="973"/>
      <c r="D292" s="973"/>
      <c r="E292" s="974"/>
      <c r="F292" s="754"/>
      <c r="G292" s="755"/>
      <c r="H292" s="754"/>
      <c r="I292" s="756"/>
    </row>
    <row r="293" spans="1:9" ht="12.75">
      <c r="A293" s="26" t="s">
        <v>112</v>
      </c>
      <c r="B293" s="937" t="s">
        <v>360</v>
      </c>
      <c r="C293" s="937"/>
      <c r="D293" s="937"/>
      <c r="E293" s="937"/>
      <c r="F293" s="120">
        <v>0</v>
      </c>
      <c r="G293" s="388">
        <v>0</v>
      </c>
      <c r="H293" s="120">
        <v>0</v>
      </c>
      <c r="I293" s="197">
        <v>0</v>
      </c>
    </row>
    <row r="294" spans="1:9" ht="12.75">
      <c r="A294" s="26" t="s">
        <v>114</v>
      </c>
      <c r="B294" s="963" t="s">
        <v>361</v>
      </c>
      <c r="C294" s="961"/>
      <c r="D294" s="961"/>
      <c r="E294" s="962"/>
      <c r="F294" s="134">
        <v>0</v>
      </c>
      <c r="G294" s="390">
        <v>0</v>
      </c>
      <c r="H294" s="390">
        <v>0</v>
      </c>
      <c r="I294" s="197">
        <v>0</v>
      </c>
    </row>
    <row r="295" spans="1:9" ht="13.5" thickBot="1">
      <c r="A295" s="30"/>
      <c r="B295" s="370"/>
      <c r="C295" s="647"/>
      <c r="D295" s="647"/>
      <c r="E295" s="648"/>
      <c r="F295" s="121"/>
      <c r="G295" s="379"/>
      <c r="H295" s="121"/>
      <c r="I295" s="198"/>
    </row>
    <row r="296" spans="1:9" ht="13.5" thickBot="1">
      <c r="A296" s="757"/>
      <c r="B296" s="953" t="s">
        <v>502</v>
      </c>
      <c r="C296" s="954"/>
      <c r="D296" s="954"/>
      <c r="E296" s="955"/>
      <c r="F296" s="758">
        <f>F288+F289+F291+F293+F294</f>
        <v>0</v>
      </c>
      <c r="G296" s="758">
        <f>G288+G289+G291+G293+G294</f>
        <v>0</v>
      </c>
      <c r="H296" s="758">
        <f>H288+H289+H291+H293+H294</f>
        <v>0</v>
      </c>
      <c r="I296" s="763">
        <v>0</v>
      </c>
    </row>
    <row r="297" spans="1:9" ht="13.5" thickTop="1">
      <c r="A297" s="818"/>
      <c r="B297" s="646"/>
      <c r="C297" s="759"/>
      <c r="D297" s="759"/>
      <c r="E297" s="759"/>
      <c r="F297" s="760"/>
      <c r="G297" s="761"/>
      <c r="H297" s="760"/>
      <c r="I297" s="762"/>
    </row>
    <row r="306" spans="1:9" ht="15">
      <c r="A306" s="32"/>
      <c r="B306" s="25"/>
      <c r="C306" s="243"/>
      <c r="D306" s="243"/>
      <c r="E306" s="243"/>
      <c r="F306" s="239"/>
      <c r="G306" s="930" t="s">
        <v>777</v>
      </c>
      <c r="H306" s="913"/>
      <c r="I306" s="913"/>
    </row>
    <row r="307" spans="1:9" ht="13.5" thickBot="1">
      <c r="A307" s="33"/>
      <c r="B307" s="961"/>
      <c r="C307" s="956"/>
      <c r="D307" s="956"/>
      <c r="E307" s="956"/>
      <c r="F307" s="239"/>
      <c r="G307" s="391"/>
      <c r="H307" s="239"/>
      <c r="I307" s="115" t="s">
        <v>393</v>
      </c>
    </row>
    <row r="308" spans="1:9" ht="13.5" thickTop="1">
      <c r="A308" s="935" t="s">
        <v>71</v>
      </c>
      <c r="B308" s="947" t="s">
        <v>72</v>
      </c>
      <c r="C308" s="947"/>
      <c r="D308" s="947"/>
      <c r="E308" s="947"/>
      <c r="F308" s="949" t="s">
        <v>648</v>
      </c>
      <c r="G308" s="945" t="s">
        <v>649</v>
      </c>
      <c r="H308" s="949" t="s">
        <v>650</v>
      </c>
      <c r="I308" s="938" t="s">
        <v>651</v>
      </c>
    </row>
    <row r="309" spans="1:9" ht="13.5" thickBot="1">
      <c r="A309" s="924"/>
      <c r="B309" s="948"/>
      <c r="C309" s="948"/>
      <c r="D309" s="948"/>
      <c r="E309" s="948"/>
      <c r="F309" s="944"/>
      <c r="G309" s="936"/>
      <c r="H309" s="942"/>
      <c r="I309" s="939"/>
    </row>
    <row r="310" spans="1:9" ht="13.5" thickTop="1">
      <c r="A310" s="769"/>
      <c r="B310" s="891" t="s">
        <v>106</v>
      </c>
      <c r="C310" s="883"/>
      <c r="D310" s="883"/>
      <c r="E310" s="884"/>
      <c r="F310" s="764"/>
      <c r="G310" s="765"/>
      <c r="H310" s="764"/>
      <c r="I310" s="766"/>
    </row>
    <row r="311" spans="1:9" ht="12.75">
      <c r="A311" s="34"/>
      <c r="B311" s="969" t="s">
        <v>107</v>
      </c>
      <c r="C311" s="970"/>
      <c r="D311" s="970"/>
      <c r="E311" s="971"/>
      <c r="F311" s="131"/>
      <c r="G311" s="392"/>
      <c r="H311" s="128"/>
      <c r="I311" s="199"/>
    </row>
    <row r="312" spans="1:9" ht="12.75">
      <c r="A312" s="30" t="s">
        <v>117</v>
      </c>
      <c r="B312" s="958" t="s">
        <v>109</v>
      </c>
      <c r="C312" s="959"/>
      <c r="D312" s="959"/>
      <c r="E312" s="957"/>
      <c r="F312" s="133">
        <f>SUM(F313:F315)</f>
        <v>0</v>
      </c>
      <c r="G312" s="390">
        <f>SUM(G313:G315)</f>
        <v>0</v>
      </c>
      <c r="H312" s="133">
        <f>SUM(H313:H315)</f>
        <v>0</v>
      </c>
      <c r="I312" s="196">
        <v>0</v>
      </c>
    </row>
    <row r="313" spans="1:9" ht="12.75">
      <c r="A313" s="30"/>
      <c r="B313" s="950" t="s">
        <v>110</v>
      </c>
      <c r="C313" s="951"/>
      <c r="D313" s="951"/>
      <c r="E313" s="952"/>
      <c r="F313" s="121">
        <v>0</v>
      </c>
      <c r="G313" s="379">
        <v>0</v>
      </c>
      <c r="H313" s="121">
        <v>0</v>
      </c>
      <c r="I313" s="198">
        <v>0</v>
      </c>
    </row>
    <row r="314" spans="1:9" ht="12.75">
      <c r="A314" s="30"/>
      <c r="B314" s="950" t="s">
        <v>111</v>
      </c>
      <c r="C314" s="951"/>
      <c r="D314" s="951"/>
      <c r="E314" s="952"/>
      <c r="F314" s="121">
        <v>0</v>
      </c>
      <c r="G314" s="379">
        <v>0</v>
      </c>
      <c r="H314" s="121">
        <v>0</v>
      </c>
      <c r="I314" s="198">
        <v>0</v>
      </c>
    </row>
    <row r="315" spans="1:9" ht="13.5" thickBot="1">
      <c r="A315" s="27"/>
      <c r="B315" s="950" t="s">
        <v>427</v>
      </c>
      <c r="C315" s="951"/>
      <c r="D315" s="951"/>
      <c r="E315" s="952"/>
      <c r="F315" s="127">
        <v>0</v>
      </c>
      <c r="G315" s="379">
        <v>0</v>
      </c>
      <c r="H315" s="121">
        <v>0</v>
      </c>
      <c r="I315" s="198">
        <v>0</v>
      </c>
    </row>
    <row r="316" spans="1:9" ht="13.5" thickBot="1">
      <c r="A316" s="27"/>
      <c r="B316" s="995" t="s">
        <v>762</v>
      </c>
      <c r="C316" s="923"/>
      <c r="D316" s="923"/>
      <c r="E316" s="912"/>
      <c r="F316" s="767">
        <f>F312</f>
        <v>0</v>
      </c>
      <c r="G316" s="767">
        <f>G312</f>
        <v>0</v>
      </c>
      <c r="H316" s="767">
        <f>H312</f>
        <v>0</v>
      </c>
      <c r="I316" s="767">
        <f>I312</f>
        <v>0</v>
      </c>
    </row>
    <row r="317" spans="1:9" ht="13.5" thickBot="1">
      <c r="A317" s="27"/>
      <c r="B317" s="950"/>
      <c r="C317" s="964"/>
      <c r="D317" s="964"/>
      <c r="E317" s="965"/>
      <c r="F317" s="121"/>
      <c r="G317" s="379"/>
      <c r="H317" s="121"/>
      <c r="I317" s="198"/>
    </row>
    <row r="318" spans="1:9" ht="13.5" thickBot="1">
      <c r="A318" s="35"/>
      <c r="B318" s="966" t="s">
        <v>763</v>
      </c>
      <c r="C318" s="967"/>
      <c r="D318" s="967"/>
      <c r="E318" s="968"/>
      <c r="F318" s="768">
        <f>F319</f>
        <v>0</v>
      </c>
      <c r="G318" s="768">
        <f>G319</f>
        <v>0</v>
      </c>
      <c r="H318" s="768">
        <f>H319</f>
        <v>0</v>
      </c>
      <c r="I318" s="443">
        <f>I319</f>
        <v>0</v>
      </c>
    </row>
    <row r="319" spans="1:9" ht="12.75">
      <c r="A319" s="29" t="s">
        <v>119</v>
      </c>
      <c r="B319" s="963" t="s">
        <v>118</v>
      </c>
      <c r="C319" s="961"/>
      <c r="D319" s="961"/>
      <c r="E319" s="962"/>
      <c r="F319" s="355">
        <v>0</v>
      </c>
      <c r="G319" s="376">
        <v>0</v>
      </c>
      <c r="H319" s="355">
        <v>0</v>
      </c>
      <c r="I319" s="198">
        <v>0</v>
      </c>
    </row>
    <row r="320" spans="1:9" ht="13.5" thickBot="1">
      <c r="A320" s="30"/>
      <c r="B320" s="370"/>
      <c r="C320" s="25"/>
      <c r="D320" s="25"/>
      <c r="E320" s="369"/>
      <c r="F320" s="134"/>
      <c r="G320" s="390"/>
      <c r="H320" s="134"/>
      <c r="I320" s="197"/>
    </row>
    <row r="321" spans="1:9" ht="13.5" thickBot="1">
      <c r="A321" s="439"/>
      <c r="B321" s="980" t="s">
        <v>396</v>
      </c>
      <c r="C321" s="899"/>
      <c r="D321" s="899"/>
      <c r="E321" s="895"/>
      <c r="F321" s="440">
        <f>F289+F301+F316+F318</f>
        <v>0</v>
      </c>
      <c r="G321" s="440">
        <f>G289+G301+G316+G318</f>
        <v>0</v>
      </c>
      <c r="H321" s="440">
        <f>H285+H295+H316+H318</f>
        <v>205574</v>
      </c>
      <c r="I321" s="783">
        <v>0</v>
      </c>
    </row>
    <row r="322" spans="1:9" ht="12.75">
      <c r="A322" s="770"/>
      <c r="B322" s="771"/>
      <c r="C322" s="772"/>
      <c r="D322" s="772"/>
      <c r="E322" s="773"/>
      <c r="F322" s="774"/>
      <c r="G322" s="774"/>
      <c r="H322" s="774"/>
      <c r="I322" s="784"/>
    </row>
    <row r="323" spans="1:9" ht="13.5" thickBot="1">
      <c r="A323" s="30"/>
      <c r="B323" s="775"/>
      <c r="C323" s="741"/>
      <c r="D323" s="741"/>
      <c r="E323" s="740"/>
      <c r="F323" s="776"/>
      <c r="G323" s="776"/>
      <c r="H323" s="776"/>
      <c r="I323" s="785"/>
    </row>
    <row r="324" spans="1:9" ht="13.5" thickBot="1">
      <c r="A324" s="777"/>
      <c r="B324" s="966" t="s">
        <v>764</v>
      </c>
      <c r="C324" s="967"/>
      <c r="D324" s="967"/>
      <c r="E324" s="968"/>
      <c r="F324" s="768">
        <f>F325+F326</f>
        <v>0</v>
      </c>
      <c r="G324" s="768">
        <f>G325+G326</f>
        <v>0</v>
      </c>
      <c r="H324" s="768">
        <f>H325+H326</f>
        <v>0</v>
      </c>
      <c r="I324" s="443">
        <v>0</v>
      </c>
    </row>
    <row r="325" spans="1:9" ht="12.75">
      <c r="A325" s="26" t="s">
        <v>348</v>
      </c>
      <c r="B325" s="963" t="s">
        <v>113</v>
      </c>
      <c r="C325" s="885"/>
      <c r="D325" s="885"/>
      <c r="E325" s="979"/>
      <c r="F325" s="447">
        <v>0</v>
      </c>
      <c r="G325" s="448">
        <v>0</v>
      </c>
      <c r="H325" s="448">
        <v>0</v>
      </c>
      <c r="I325" s="197">
        <v>0</v>
      </c>
    </row>
    <row r="326" spans="1:9" ht="12.75">
      <c r="A326" s="26" t="s">
        <v>349</v>
      </c>
      <c r="B326" s="963" t="s">
        <v>115</v>
      </c>
      <c r="C326" s="961"/>
      <c r="D326" s="961"/>
      <c r="E326" s="962"/>
      <c r="F326" s="134">
        <v>0</v>
      </c>
      <c r="G326" s="390">
        <v>0</v>
      </c>
      <c r="H326" s="134">
        <v>0</v>
      </c>
      <c r="I326" s="199">
        <v>0</v>
      </c>
    </row>
    <row r="327" spans="1:9" ht="12.75">
      <c r="A327" s="26"/>
      <c r="B327" s="977"/>
      <c r="C327" s="978"/>
      <c r="D327" s="978"/>
      <c r="E327" s="960"/>
      <c r="F327" s="134"/>
      <c r="G327" s="390"/>
      <c r="H327" s="134"/>
      <c r="I327" s="197"/>
    </row>
    <row r="328" spans="1:9" ht="12.75">
      <c r="A328" s="781" t="s">
        <v>349</v>
      </c>
      <c r="B328" s="972" t="s">
        <v>390</v>
      </c>
      <c r="C328" s="973"/>
      <c r="D328" s="973"/>
      <c r="E328" s="974"/>
      <c r="F328" s="133">
        <v>0</v>
      </c>
      <c r="G328" s="387">
        <v>0</v>
      </c>
      <c r="H328" s="133">
        <v>0</v>
      </c>
      <c r="I328" s="196">
        <v>0</v>
      </c>
    </row>
    <row r="329" spans="1:9" ht="12.75">
      <c r="A329" s="29"/>
      <c r="B329" s="778"/>
      <c r="C329" s="779"/>
      <c r="D329" s="779"/>
      <c r="E329" s="780"/>
      <c r="F329" s="133"/>
      <c r="G329" s="387"/>
      <c r="H329" s="133"/>
      <c r="I329" s="196"/>
    </row>
    <row r="330" spans="1:9" ht="13.5" thickBot="1">
      <c r="A330" s="36"/>
      <c r="B330" s="975" t="s">
        <v>504</v>
      </c>
      <c r="C330" s="976"/>
      <c r="D330" s="976"/>
      <c r="E330" s="976"/>
      <c r="F330" s="132">
        <f>F321+F324+F328</f>
        <v>0</v>
      </c>
      <c r="G330" s="132">
        <f>G321+G324+G328</f>
        <v>0</v>
      </c>
      <c r="H330" s="132">
        <f>H321+H324+H328</f>
        <v>205574</v>
      </c>
      <c r="I330" s="786">
        <f>I321+I324+I328</f>
        <v>0</v>
      </c>
    </row>
    <row r="331" spans="1:9" ht="14.25" thickBot="1" thickTop="1">
      <c r="A331" s="818"/>
      <c r="B331" s="276"/>
      <c r="C331" s="276"/>
      <c r="D331" s="276"/>
      <c r="E331" s="276"/>
      <c r="F331" s="277"/>
      <c r="G331" s="277"/>
      <c r="H331" s="277"/>
      <c r="I331" s="277"/>
    </row>
    <row r="332" spans="1:9" ht="13.5" thickTop="1">
      <c r="A332" s="819"/>
      <c r="B332" s="1004" t="s">
        <v>121</v>
      </c>
      <c r="C332" s="1004"/>
      <c r="D332" s="1004"/>
      <c r="E332" s="1004"/>
      <c r="F332" s="820"/>
      <c r="G332" s="821"/>
      <c r="H332" s="820"/>
      <c r="I332" s="822"/>
    </row>
    <row r="333" spans="1:9" ht="12.75">
      <c r="A333" s="39" t="s">
        <v>75</v>
      </c>
      <c r="B333" s="941" t="s">
        <v>122</v>
      </c>
      <c r="C333" s="941"/>
      <c r="D333" s="941"/>
      <c r="E333" s="941"/>
      <c r="F333" s="226">
        <v>0</v>
      </c>
      <c r="G333" s="226">
        <v>0</v>
      </c>
      <c r="H333" s="226">
        <v>69133</v>
      </c>
      <c r="I333" s="228">
        <v>0</v>
      </c>
    </row>
    <row r="334" spans="1:9" ht="12.75">
      <c r="A334" s="40" t="s">
        <v>77</v>
      </c>
      <c r="B334" s="937" t="s">
        <v>275</v>
      </c>
      <c r="C334" s="937"/>
      <c r="D334" s="937"/>
      <c r="E334" s="937"/>
      <c r="F334" s="123">
        <v>0</v>
      </c>
      <c r="G334" s="123">
        <v>0</v>
      </c>
      <c r="H334" s="123">
        <v>19075</v>
      </c>
      <c r="I334" s="228">
        <v>0</v>
      </c>
    </row>
    <row r="335" spans="1:9" ht="12.75">
      <c r="A335" s="24" t="s">
        <v>85</v>
      </c>
      <c r="B335" s="937" t="s">
        <v>124</v>
      </c>
      <c r="C335" s="937"/>
      <c r="D335" s="937"/>
      <c r="E335" s="937"/>
      <c r="F335" s="123">
        <v>0</v>
      </c>
      <c r="G335" s="378">
        <v>0</v>
      </c>
      <c r="H335" s="123">
        <v>21093</v>
      </c>
      <c r="I335" s="228">
        <v>0</v>
      </c>
    </row>
    <row r="336" spans="1:9" ht="12.75">
      <c r="A336" s="24" t="s">
        <v>92</v>
      </c>
      <c r="B336" s="963" t="s">
        <v>125</v>
      </c>
      <c r="C336" s="961"/>
      <c r="D336" s="961"/>
      <c r="E336" s="962"/>
      <c r="F336" s="118">
        <v>0</v>
      </c>
      <c r="G336" s="118">
        <v>0</v>
      </c>
      <c r="H336" s="118">
        <v>0</v>
      </c>
      <c r="I336" s="228">
        <v>0</v>
      </c>
    </row>
    <row r="337" spans="1:9" ht="12.75">
      <c r="A337" s="24" t="s">
        <v>94</v>
      </c>
      <c r="B337" s="961" t="s">
        <v>397</v>
      </c>
      <c r="C337" s="914"/>
      <c r="D337" s="914"/>
      <c r="E337" s="914"/>
      <c r="F337" s="123">
        <v>0</v>
      </c>
      <c r="G337" s="123">
        <v>0</v>
      </c>
      <c r="H337" s="123">
        <v>96273</v>
      </c>
      <c r="I337" s="228">
        <v>0</v>
      </c>
    </row>
    <row r="338" spans="1:9" ht="12.75">
      <c r="A338" s="24"/>
      <c r="B338" s="977"/>
      <c r="C338" s="928"/>
      <c r="D338" s="928"/>
      <c r="E338" s="929"/>
      <c r="F338" s="121"/>
      <c r="G338" s="379"/>
      <c r="H338" s="121"/>
      <c r="I338" s="227"/>
    </row>
    <row r="339" spans="1:9" ht="12.75">
      <c r="A339" s="41"/>
      <c r="B339" s="940" t="s">
        <v>510</v>
      </c>
      <c r="C339" s="916"/>
      <c r="D339" s="916"/>
      <c r="E339" s="916"/>
      <c r="F339" s="816">
        <f>F333+F334+F335+F336+F337</f>
        <v>0</v>
      </c>
      <c r="G339" s="817">
        <f>G333+G334+G335+G336+G337</f>
        <v>0</v>
      </c>
      <c r="H339" s="816">
        <f>H333+H334+H335+H336+H337</f>
        <v>205574</v>
      </c>
      <c r="I339" s="230">
        <v>0</v>
      </c>
    </row>
    <row r="340" spans="1:9" ht="12.75">
      <c r="A340" s="40"/>
      <c r="B340" s="371"/>
      <c r="C340" s="279"/>
      <c r="D340" s="279"/>
      <c r="E340" s="372"/>
      <c r="F340" s="128"/>
      <c r="G340" s="386"/>
      <c r="H340" s="128"/>
      <c r="I340" s="373"/>
    </row>
    <row r="341" spans="1:9" ht="12.75">
      <c r="A341" s="797" t="s">
        <v>96</v>
      </c>
      <c r="B341" s="946" t="s">
        <v>127</v>
      </c>
      <c r="C341" s="921"/>
      <c r="D341" s="921"/>
      <c r="E341" s="922"/>
      <c r="F341" s="118">
        <v>0</v>
      </c>
      <c r="G341" s="383">
        <v>0</v>
      </c>
      <c r="H341" s="118">
        <v>0</v>
      </c>
      <c r="I341" s="228">
        <v>0</v>
      </c>
    </row>
    <row r="342" spans="1:9" ht="12.75">
      <c r="A342" s="797" t="s">
        <v>99</v>
      </c>
      <c r="B342" s="963" t="s">
        <v>128</v>
      </c>
      <c r="C342" s="961"/>
      <c r="D342" s="961"/>
      <c r="E342" s="962"/>
      <c r="F342" s="118">
        <v>0</v>
      </c>
      <c r="G342" s="383">
        <v>0</v>
      </c>
      <c r="H342" s="118">
        <v>0</v>
      </c>
      <c r="I342" s="228">
        <v>0</v>
      </c>
    </row>
    <row r="343" spans="1:9" ht="12.75">
      <c r="A343" s="797" t="s">
        <v>104</v>
      </c>
      <c r="B343" s="963" t="s">
        <v>129</v>
      </c>
      <c r="C343" s="961"/>
      <c r="D343" s="961"/>
      <c r="E343" s="962"/>
      <c r="F343" s="123">
        <v>0</v>
      </c>
      <c r="G343" s="378">
        <v>0</v>
      </c>
      <c r="H343" s="123">
        <v>0</v>
      </c>
      <c r="I343" s="228">
        <v>0</v>
      </c>
    </row>
    <row r="344" spans="1:9" ht="12.75">
      <c r="A344" s="797" t="s">
        <v>108</v>
      </c>
      <c r="B344" s="981" t="s">
        <v>661</v>
      </c>
      <c r="C344" s="928"/>
      <c r="D344" s="928"/>
      <c r="E344" s="929"/>
      <c r="F344" s="118">
        <v>0</v>
      </c>
      <c r="G344" s="383">
        <v>0</v>
      </c>
      <c r="H344" s="118">
        <v>0</v>
      </c>
      <c r="I344" s="229">
        <v>0</v>
      </c>
    </row>
    <row r="345" spans="1:9" ht="12.75">
      <c r="A345" s="41"/>
      <c r="B345" s="972" t="s">
        <v>765</v>
      </c>
      <c r="C345" s="982"/>
      <c r="D345" s="982"/>
      <c r="E345" s="983"/>
      <c r="F345" s="125">
        <f>F341+F342+F343+F344</f>
        <v>0</v>
      </c>
      <c r="G345" s="398">
        <f>G341+G342+G343</f>
        <v>0</v>
      </c>
      <c r="H345" s="125">
        <f>H341+H342+H343</f>
        <v>0</v>
      </c>
      <c r="I345" s="230">
        <v>0</v>
      </c>
    </row>
    <row r="346" spans="1:9" ht="12.75">
      <c r="A346" s="40"/>
      <c r="B346" s="950" t="s">
        <v>280</v>
      </c>
      <c r="C346" s="951"/>
      <c r="D346" s="951"/>
      <c r="E346" s="952"/>
      <c r="F346" s="121">
        <v>0</v>
      </c>
      <c r="G346" s="379">
        <v>0</v>
      </c>
      <c r="H346" s="121">
        <v>0</v>
      </c>
      <c r="I346" s="227">
        <v>0</v>
      </c>
    </row>
    <row r="347" spans="1:9" ht="12.75">
      <c r="A347" s="40"/>
      <c r="B347" s="950" t="s">
        <v>279</v>
      </c>
      <c r="C347" s="951"/>
      <c r="D347" s="951"/>
      <c r="E347" s="952"/>
      <c r="F347" s="121">
        <v>0</v>
      </c>
      <c r="G347" s="379">
        <v>0</v>
      </c>
      <c r="H347" s="121">
        <v>0</v>
      </c>
      <c r="I347" s="227">
        <v>0</v>
      </c>
    </row>
    <row r="348" spans="1:9" ht="12.75">
      <c r="A348" s="40"/>
      <c r="B348" s="946" t="s">
        <v>759</v>
      </c>
      <c r="C348" s="964"/>
      <c r="D348" s="964"/>
      <c r="E348" s="965"/>
      <c r="F348" s="121">
        <v>0</v>
      </c>
      <c r="G348" s="379">
        <v>0</v>
      </c>
      <c r="H348" s="121">
        <v>0</v>
      </c>
      <c r="I348" s="227">
        <v>0</v>
      </c>
    </row>
    <row r="349" spans="1:9" ht="12.75">
      <c r="A349" s="798" t="s">
        <v>112</v>
      </c>
      <c r="B349" s="972" t="s">
        <v>766</v>
      </c>
      <c r="C349" s="984"/>
      <c r="D349" s="984"/>
      <c r="E349" s="985"/>
      <c r="F349" s="125">
        <f>SUM(F346:F348)</f>
        <v>0</v>
      </c>
      <c r="G349" s="398">
        <f>SUM(G346:G348)</f>
        <v>0</v>
      </c>
      <c r="H349" s="125">
        <f>SUM(H346:H348)</f>
        <v>0</v>
      </c>
      <c r="I349" s="446">
        <v>0</v>
      </c>
    </row>
    <row r="350" spans="1:9" ht="12.75">
      <c r="A350" s="797" t="s">
        <v>114</v>
      </c>
      <c r="B350" s="900" t="s">
        <v>131</v>
      </c>
      <c r="C350" s="901"/>
      <c r="D350" s="901"/>
      <c r="E350" s="902"/>
      <c r="F350" s="118">
        <v>0</v>
      </c>
      <c r="G350" s="383">
        <v>0</v>
      </c>
      <c r="H350" s="118">
        <v>0</v>
      </c>
      <c r="I350" s="813">
        <v>0</v>
      </c>
    </row>
    <row r="351" spans="1:9" ht="12.75">
      <c r="A351" s="797" t="s">
        <v>117</v>
      </c>
      <c r="B351" s="900" t="s">
        <v>310</v>
      </c>
      <c r="C351" s="903"/>
      <c r="D351" s="903"/>
      <c r="E351" s="904"/>
      <c r="F351" s="118">
        <v>0</v>
      </c>
      <c r="G351" s="383">
        <v>0</v>
      </c>
      <c r="H351" s="118">
        <v>0</v>
      </c>
      <c r="I351" s="202">
        <v>0</v>
      </c>
    </row>
    <row r="352" spans="1:9" ht="13.5" thickBot="1">
      <c r="A352" s="797" t="s">
        <v>119</v>
      </c>
      <c r="B352" s="900" t="s">
        <v>132</v>
      </c>
      <c r="C352" s="903"/>
      <c r="D352" s="903"/>
      <c r="E352" s="904"/>
      <c r="F352" s="118">
        <v>0</v>
      </c>
      <c r="G352" s="383">
        <v>0</v>
      </c>
      <c r="H352" s="118">
        <v>0</v>
      </c>
      <c r="I352" s="228">
        <v>0</v>
      </c>
    </row>
    <row r="353" spans="1:9" ht="13.5" thickBot="1">
      <c r="A353" s="442"/>
      <c r="B353" s="898" t="s">
        <v>398</v>
      </c>
      <c r="C353" s="899"/>
      <c r="D353" s="899"/>
      <c r="E353" s="895"/>
      <c r="F353" s="440">
        <f>F339+F345+F349+F350+F351+F352</f>
        <v>0</v>
      </c>
      <c r="G353" s="440">
        <f>G339+G345+G349+G350+G351+G352</f>
        <v>0</v>
      </c>
      <c r="H353" s="440">
        <f>H339+H345+H349+H350+H351+H352</f>
        <v>205574</v>
      </c>
      <c r="I353" s="783">
        <v>0</v>
      </c>
    </row>
    <row r="354" spans="1:9" ht="13.5" thickBot="1">
      <c r="A354" s="40"/>
      <c r="B354" s="787"/>
      <c r="C354" s="741"/>
      <c r="D354" s="741"/>
      <c r="E354" s="740"/>
      <c r="F354" s="776"/>
      <c r="G354" s="788"/>
      <c r="H354" s="776"/>
      <c r="I354" s="373"/>
    </row>
    <row r="355" spans="1:9" ht="13.5" thickBot="1">
      <c r="A355" s="442"/>
      <c r="B355" s="966" t="s">
        <v>767</v>
      </c>
      <c r="C355" s="905"/>
      <c r="D355" s="905"/>
      <c r="E355" s="906"/>
      <c r="F355" s="767">
        <f>F356+F357</f>
        <v>0</v>
      </c>
      <c r="G355" s="767">
        <f>G356+G357</f>
        <v>0</v>
      </c>
      <c r="H355" s="767">
        <f>H356+H357</f>
        <v>0</v>
      </c>
      <c r="I355" s="799">
        <v>0</v>
      </c>
    </row>
    <row r="356" spans="1:9" ht="12.75">
      <c r="A356" s="797" t="s">
        <v>348</v>
      </c>
      <c r="B356" s="963" t="s">
        <v>391</v>
      </c>
      <c r="C356" s="956"/>
      <c r="D356" s="956"/>
      <c r="E356" s="965"/>
      <c r="F356" s="118">
        <v>0</v>
      </c>
      <c r="G356" s="118">
        <v>0</v>
      </c>
      <c r="H356" s="118">
        <v>0</v>
      </c>
      <c r="I356" s="228">
        <v>0</v>
      </c>
    </row>
    <row r="357" spans="1:9" ht="12.75">
      <c r="A357" s="797" t="s">
        <v>349</v>
      </c>
      <c r="B357" s="963" t="s">
        <v>278</v>
      </c>
      <c r="C357" s="964"/>
      <c r="D357" s="964"/>
      <c r="E357" s="965"/>
      <c r="F357" s="118">
        <v>0</v>
      </c>
      <c r="G357" s="383">
        <v>0</v>
      </c>
      <c r="H357" s="383">
        <v>0</v>
      </c>
      <c r="I357" s="228">
        <v>0</v>
      </c>
    </row>
    <row r="358" spans="1:9" ht="13.5" thickBot="1">
      <c r="A358" s="40"/>
      <c r="B358" s="370"/>
      <c r="C358" s="647"/>
      <c r="D358" s="647"/>
      <c r="E358" s="648"/>
      <c r="F358" s="121"/>
      <c r="G358" s="379"/>
      <c r="H358" s="121"/>
      <c r="I358" s="228"/>
    </row>
    <row r="359" spans="1:9" ht="13.5" thickBot="1">
      <c r="A359" s="791" t="s">
        <v>350</v>
      </c>
      <c r="B359" s="966" t="s">
        <v>392</v>
      </c>
      <c r="C359" s="923"/>
      <c r="D359" s="923"/>
      <c r="E359" s="912"/>
      <c r="F359" s="789">
        <v>0</v>
      </c>
      <c r="G359" s="792">
        <v>0</v>
      </c>
      <c r="H359" s="789">
        <v>0</v>
      </c>
      <c r="I359" s="441">
        <v>0</v>
      </c>
    </row>
    <row r="360" spans="1:9" ht="13.5" thickBot="1">
      <c r="A360" s="790"/>
      <c r="B360" s="739"/>
      <c r="C360" s="742"/>
      <c r="D360" s="742"/>
      <c r="E360" s="743"/>
      <c r="F360" s="134"/>
      <c r="G360" s="390"/>
      <c r="H360" s="134"/>
      <c r="I360" s="441"/>
    </row>
    <row r="361" spans="1:9" ht="13.5" thickBot="1">
      <c r="A361" s="442"/>
      <c r="B361" s="907" t="s">
        <v>516</v>
      </c>
      <c r="C361" s="908"/>
      <c r="D361" s="908"/>
      <c r="E361" s="908"/>
      <c r="F361" s="796">
        <f>F353+F355+F359</f>
        <v>0</v>
      </c>
      <c r="G361" s="796">
        <f>G353+G355+G359</f>
        <v>0</v>
      </c>
      <c r="H361" s="796">
        <f>H353+H355+H359</f>
        <v>205574</v>
      </c>
      <c r="I361" s="443">
        <v>0</v>
      </c>
    </row>
    <row r="362" spans="1:9" ht="13.5" thickBot="1">
      <c r="A362" s="793"/>
      <c r="B362" s="909" t="s">
        <v>779</v>
      </c>
      <c r="C362" s="910"/>
      <c r="D362" s="910"/>
      <c r="E362" s="911"/>
      <c r="F362" s="794">
        <v>0</v>
      </c>
      <c r="G362" s="795">
        <v>0</v>
      </c>
      <c r="H362" s="862">
        <v>23</v>
      </c>
      <c r="I362" s="800">
        <v>0</v>
      </c>
    </row>
    <row r="363" ht="13.5" thickTop="1"/>
  </sheetData>
  <sheetProtection/>
  <mergeCells count="323">
    <mergeCell ref="B350:E350"/>
    <mergeCell ref="B351:E351"/>
    <mergeCell ref="B361:E361"/>
    <mergeCell ref="B362:E362"/>
    <mergeCell ref="B352:E352"/>
    <mergeCell ref="B353:E353"/>
    <mergeCell ref="B355:E355"/>
    <mergeCell ref="B356:E356"/>
    <mergeCell ref="B357:E357"/>
    <mergeCell ref="B359:E359"/>
    <mergeCell ref="B346:E346"/>
    <mergeCell ref="B347:E347"/>
    <mergeCell ref="B348:E348"/>
    <mergeCell ref="B349:E349"/>
    <mergeCell ref="B342:E342"/>
    <mergeCell ref="B343:E343"/>
    <mergeCell ref="B344:E344"/>
    <mergeCell ref="B345:E345"/>
    <mergeCell ref="B337:E337"/>
    <mergeCell ref="B338:E338"/>
    <mergeCell ref="B339:E339"/>
    <mergeCell ref="B341:E341"/>
    <mergeCell ref="B333:E333"/>
    <mergeCell ref="B334:E334"/>
    <mergeCell ref="B335:E335"/>
    <mergeCell ref="B336:E336"/>
    <mergeCell ref="B327:E327"/>
    <mergeCell ref="B328:E328"/>
    <mergeCell ref="B330:E330"/>
    <mergeCell ref="B332:E332"/>
    <mergeCell ref="B321:E321"/>
    <mergeCell ref="B324:E324"/>
    <mergeCell ref="B325:E325"/>
    <mergeCell ref="B326:E326"/>
    <mergeCell ref="B316:E316"/>
    <mergeCell ref="B317:E317"/>
    <mergeCell ref="B318:E318"/>
    <mergeCell ref="B319:E319"/>
    <mergeCell ref="B312:E312"/>
    <mergeCell ref="B313:E313"/>
    <mergeCell ref="B314:E314"/>
    <mergeCell ref="B315:E315"/>
    <mergeCell ref="H308:H309"/>
    <mergeCell ref="I308:I309"/>
    <mergeCell ref="B310:E310"/>
    <mergeCell ref="B311:E311"/>
    <mergeCell ref="A308:A309"/>
    <mergeCell ref="B308:E309"/>
    <mergeCell ref="F308:F309"/>
    <mergeCell ref="G308:G309"/>
    <mergeCell ref="B294:E294"/>
    <mergeCell ref="B296:E296"/>
    <mergeCell ref="G306:I306"/>
    <mergeCell ref="B307:E307"/>
    <mergeCell ref="B290:E290"/>
    <mergeCell ref="B291:E291"/>
    <mergeCell ref="B292:E292"/>
    <mergeCell ref="B293:E293"/>
    <mergeCell ref="B286:E286"/>
    <mergeCell ref="B287:E287"/>
    <mergeCell ref="B288:E288"/>
    <mergeCell ref="B289:E289"/>
    <mergeCell ref="B282:E282"/>
    <mergeCell ref="B283:E283"/>
    <mergeCell ref="B284:E284"/>
    <mergeCell ref="B285:E285"/>
    <mergeCell ref="B278:E278"/>
    <mergeCell ref="B279:E279"/>
    <mergeCell ref="B280:E280"/>
    <mergeCell ref="B281:E281"/>
    <mergeCell ref="A126:A127"/>
    <mergeCell ref="B126:E127"/>
    <mergeCell ref="F126:F127"/>
    <mergeCell ref="G126:G127"/>
    <mergeCell ref="F125:I125"/>
    <mergeCell ref="I126:I127"/>
    <mergeCell ref="B103:E103"/>
    <mergeCell ref="B94:E94"/>
    <mergeCell ref="H126:H127"/>
    <mergeCell ref="B113:E113"/>
    <mergeCell ref="G124:I124"/>
    <mergeCell ref="B115:E115"/>
    <mergeCell ref="B117:E117"/>
    <mergeCell ref="B118:E118"/>
    <mergeCell ref="B132:E132"/>
    <mergeCell ref="B99:E99"/>
    <mergeCell ref="B100:E100"/>
    <mergeCell ref="B101:E101"/>
    <mergeCell ref="B102:E102"/>
    <mergeCell ref="B130:E130"/>
    <mergeCell ref="B104:E104"/>
    <mergeCell ref="B105:E105"/>
    <mergeCell ref="B106:E106"/>
    <mergeCell ref="B107:E107"/>
    <mergeCell ref="B95:E95"/>
    <mergeCell ref="B97:E97"/>
    <mergeCell ref="B98:E98"/>
    <mergeCell ref="B131:E131"/>
    <mergeCell ref="B108:E108"/>
    <mergeCell ref="B109:E109"/>
    <mergeCell ref="B111:E111"/>
    <mergeCell ref="B112:E112"/>
    <mergeCell ref="B128:E128"/>
    <mergeCell ref="B129:E129"/>
    <mergeCell ref="B135:E135"/>
    <mergeCell ref="B136:E136"/>
    <mergeCell ref="B137:E137"/>
    <mergeCell ref="B138:E138"/>
    <mergeCell ref="B153:E153"/>
    <mergeCell ref="B154:E154"/>
    <mergeCell ref="B93:E93"/>
    <mergeCell ref="B145:E145"/>
    <mergeCell ref="B146:E146"/>
    <mergeCell ref="B147:E147"/>
    <mergeCell ref="B148:E148"/>
    <mergeCell ref="B149:E149"/>
    <mergeCell ref="B139:E139"/>
    <mergeCell ref="B140:E140"/>
    <mergeCell ref="B92:E92"/>
    <mergeCell ref="B150:E150"/>
    <mergeCell ref="B151:E151"/>
    <mergeCell ref="B152:E152"/>
    <mergeCell ref="B141:E141"/>
    <mergeCell ref="B142:E142"/>
    <mergeCell ref="B143:E143"/>
    <mergeCell ref="B144:E144"/>
    <mergeCell ref="B133:E133"/>
    <mergeCell ref="B134:E134"/>
    <mergeCell ref="B165:E165"/>
    <mergeCell ref="B166:E166"/>
    <mergeCell ref="B167:E167"/>
    <mergeCell ref="B156:E156"/>
    <mergeCell ref="B157:E157"/>
    <mergeCell ref="B158:E158"/>
    <mergeCell ref="B159:E159"/>
    <mergeCell ref="B160:E160"/>
    <mergeCell ref="A187:A188"/>
    <mergeCell ref="B187:E188"/>
    <mergeCell ref="F187:F188"/>
    <mergeCell ref="G187:G188"/>
    <mergeCell ref="B88:E88"/>
    <mergeCell ref="B89:E89"/>
    <mergeCell ref="B191:E191"/>
    <mergeCell ref="B174:E174"/>
    <mergeCell ref="B90:E90"/>
    <mergeCell ref="B91:E91"/>
    <mergeCell ref="B161:E161"/>
    <mergeCell ref="B168:E168"/>
    <mergeCell ref="B169:E169"/>
    <mergeCell ref="B170:E170"/>
    <mergeCell ref="B162:E162"/>
    <mergeCell ref="I187:I188"/>
    <mergeCell ref="B189:E189"/>
    <mergeCell ref="B190:E190"/>
    <mergeCell ref="H187:H188"/>
    <mergeCell ref="B171:E171"/>
    <mergeCell ref="B172:E172"/>
    <mergeCell ref="G185:I185"/>
    <mergeCell ref="B186:E186"/>
    <mergeCell ref="B164:E164"/>
    <mergeCell ref="B197:E197"/>
    <mergeCell ref="B198:E198"/>
    <mergeCell ref="B192:E192"/>
    <mergeCell ref="B193:E193"/>
    <mergeCell ref="B194:E194"/>
    <mergeCell ref="B195:E195"/>
    <mergeCell ref="B196:E196"/>
    <mergeCell ref="B80:E80"/>
    <mergeCell ref="B81:E81"/>
    <mergeCell ref="B163:E163"/>
    <mergeCell ref="B155:E155"/>
    <mergeCell ref="B82:E82"/>
    <mergeCell ref="B83:E83"/>
    <mergeCell ref="B84:E84"/>
    <mergeCell ref="B86:E86"/>
    <mergeCell ref="B70:E70"/>
    <mergeCell ref="B204:E204"/>
    <mergeCell ref="B200:E200"/>
    <mergeCell ref="B203:E203"/>
    <mergeCell ref="B71:E71"/>
    <mergeCell ref="B72:E72"/>
    <mergeCell ref="B73:E73"/>
    <mergeCell ref="B74:E74"/>
    <mergeCell ref="B75:E75"/>
    <mergeCell ref="B77:E77"/>
    <mergeCell ref="B66:E66"/>
    <mergeCell ref="B67:E67"/>
    <mergeCell ref="B68:E68"/>
    <mergeCell ref="B69:E69"/>
    <mergeCell ref="B57:E57"/>
    <mergeCell ref="G62:I62"/>
    <mergeCell ref="B63:E63"/>
    <mergeCell ref="A64:A65"/>
    <mergeCell ref="B64:E65"/>
    <mergeCell ref="F64:F65"/>
    <mergeCell ref="G64:G65"/>
    <mergeCell ref="H64:H65"/>
    <mergeCell ref="I64:I65"/>
    <mergeCell ref="B207:E207"/>
    <mergeCell ref="B209:E209"/>
    <mergeCell ref="B211:E211"/>
    <mergeCell ref="B212:E212"/>
    <mergeCell ref="B218:E218"/>
    <mergeCell ref="B220:E220"/>
    <mergeCell ref="B55:E55"/>
    <mergeCell ref="B213:E213"/>
    <mergeCell ref="B214:E214"/>
    <mergeCell ref="B215:E215"/>
    <mergeCell ref="B216:E216"/>
    <mergeCell ref="B217:E217"/>
    <mergeCell ref="B205:E205"/>
    <mergeCell ref="B206:E206"/>
    <mergeCell ref="B51:E51"/>
    <mergeCell ref="B52:E52"/>
    <mergeCell ref="B53:E53"/>
    <mergeCell ref="B54:E54"/>
    <mergeCell ref="B47:E47"/>
    <mergeCell ref="B48:E48"/>
    <mergeCell ref="B49:E49"/>
    <mergeCell ref="B50:E50"/>
    <mergeCell ref="B230:E230"/>
    <mergeCell ref="B231:E231"/>
    <mergeCell ref="B44:E44"/>
    <mergeCell ref="B221:E221"/>
    <mergeCell ref="B222:E222"/>
    <mergeCell ref="B223:E223"/>
    <mergeCell ref="B224:E224"/>
    <mergeCell ref="B225:E225"/>
    <mergeCell ref="B45:E45"/>
    <mergeCell ref="B46:E46"/>
    <mergeCell ref="G246:I246"/>
    <mergeCell ref="F247:I247"/>
    <mergeCell ref="B43:E43"/>
    <mergeCell ref="B232:E232"/>
    <mergeCell ref="B234:E234"/>
    <mergeCell ref="B235:E235"/>
    <mergeCell ref="B236:E236"/>
    <mergeCell ref="B238:E238"/>
    <mergeCell ref="B226:E226"/>
    <mergeCell ref="B227:E227"/>
    <mergeCell ref="A248:A249"/>
    <mergeCell ref="B248:E249"/>
    <mergeCell ref="F248:F249"/>
    <mergeCell ref="G248:G249"/>
    <mergeCell ref="B252:E252"/>
    <mergeCell ref="B253:E253"/>
    <mergeCell ref="B39:E39"/>
    <mergeCell ref="B40:E40"/>
    <mergeCell ref="B41:E41"/>
    <mergeCell ref="B42:E42"/>
    <mergeCell ref="B240:E240"/>
    <mergeCell ref="B241:E241"/>
    <mergeCell ref="B228:E228"/>
    <mergeCell ref="B229:E229"/>
    <mergeCell ref="H248:H249"/>
    <mergeCell ref="I248:I249"/>
    <mergeCell ref="B250:E250"/>
    <mergeCell ref="B251:E251"/>
    <mergeCell ref="B254:E254"/>
    <mergeCell ref="B255:E255"/>
    <mergeCell ref="B256:E256"/>
    <mergeCell ref="B257:E257"/>
    <mergeCell ref="B264:E264"/>
    <mergeCell ref="B265:E265"/>
    <mergeCell ref="B33:E33"/>
    <mergeCell ref="B34:E34"/>
    <mergeCell ref="B35:E35"/>
    <mergeCell ref="B36:E36"/>
    <mergeCell ref="B258:E258"/>
    <mergeCell ref="B259:E259"/>
    <mergeCell ref="B37:E37"/>
    <mergeCell ref="B38:E38"/>
    <mergeCell ref="B260:E260"/>
    <mergeCell ref="B261:E261"/>
    <mergeCell ref="B262:E262"/>
    <mergeCell ref="B263:E263"/>
    <mergeCell ref="B266:E266"/>
    <mergeCell ref="B267:E267"/>
    <mergeCell ref="B268:E268"/>
    <mergeCell ref="B269:E269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7:E17"/>
    <mergeCell ref="B18:E18"/>
    <mergeCell ref="B19:E19"/>
    <mergeCell ref="B20:E20"/>
    <mergeCell ref="B13:E13"/>
    <mergeCell ref="B14:E14"/>
    <mergeCell ref="B15:E15"/>
    <mergeCell ref="B16:E16"/>
    <mergeCell ref="B11:E11"/>
    <mergeCell ref="B275:E275"/>
    <mergeCell ref="B276:E276"/>
    <mergeCell ref="B277:E277"/>
    <mergeCell ref="B12:E12"/>
    <mergeCell ref="B270:E270"/>
    <mergeCell ref="B271:E271"/>
    <mergeCell ref="B272:E272"/>
    <mergeCell ref="B273:E273"/>
    <mergeCell ref="B274:E274"/>
    <mergeCell ref="H6:H7"/>
    <mergeCell ref="I6:I7"/>
    <mergeCell ref="B8:E8"/>
    <mergeCell ref="B10:E10"/>
    <mergeCell ref="B9:E9"/>
    <mergeCell ref="A6:A7"/>
    <mergeCell ref="B6:E7"/>
    <mergeCell ref="F6:F7"/>
    <mergeCell ref="G6:G7"/>
    <mergeCell ref="F1:I1"/>
    <mergeCell ref="A2:I2"/>
    <mergeCell ref="A3:I4"/>
    <mergeCell ref="F5:I5"/>
  </mergeCells>
  <printOptions/>
  <pageMargins left="0.59" right="0.31" top="1" bottom="1" header="0.5" footer="0.5"/>
  <pageSetup firstPageNumber="12" useFirstPageNumber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40"/>
  <sheetViews>
    <sheetView zoomScalePageLayoutView="0" workbookViewId="0" topLeftCell="A1">
      <selection activeCell="B16" sqref="B16:E16"/>
    </sheetView>
  </sheetViews>
  <sheetFormatPr defaultColWidth="9.00390625" defaultRowHeight="12.75"/>
  <cols>
    <col min="1" max="1" width="3.75390625" style="1" customWidth="1"/>
    <col min="2" max="3" width="9.125" style="1" customWidth="1"/>
    <col min="4" max="4" width="12.875" style="1" customWidth="1"/>
    <col min="5" max="5" width="15.00390625" style="1" customWidth="1"/>
    <col min="6" max="6" width="12.25390625" style="1" customWidth="1"/>
    <col min="7" max="7" width="11.875" style="1" customWidth="1"/>
    <col min="8" max="8" width="12.25390625" style="1" customWidth="1"/>
    <col min="9" max="9" width="10.75390625" style="1" customWidth="1"/>
    <col min="10" max="16384" width="9.125" style="1" customWidth="1"/>
  </cols>
  <sheetData>
    <row r="1" spans="6:9" ht="15">
      <c r="F1" s="943" t="s">
        <v>772</v>
      </c>
      <c r="G1" s="943"/>
      <c r="H1" s="943"/>
      <c r="I1" s="943"/>
    </row>
    <row r="2" spans="6:9" ht="12.75">
      <c r="F2" s="2"/>
      <c r="G2" s="2"/>
      <c r="H2" s="2"/>
      <c r="I2" s="2"/>
    </row>
    <row r="3" ht="12.75">
      <c r="I3" s="3"/>
    </row>
    <row r="4" spans="1:9" ht="12.75">
      <c r="A4" s="931" t="s">
        <v>873</v>
      </c>
      <c r="B4" s="931"/>
      <c r="C4" s="931"/>
      <c r="D4" s="931"/>
      <c r="E4" s="931"/>
      <c r="F4" s="931"/>
      <c r="G4" s="931"/>
      <c r="H4" s="931"/>
      <c r="I4" s="931"/>
    </row>
    <row r="5" spans="1:9" ht="29.25" customHeight="1">
      <c r="A5" s="1045" t="s">
        <v>771</v>
      </c>
      <c r="B5" s="1046"/>
      <c r="C5" s="1046"/>
      <c r="D5" s="1046"/>
      <c r="E5" s="1046"/>
      <c r="F5" s="1046"/>
      <c r="G5" s="1046"/>
      <c r="H5" s="1046"/>
      <c r="I5" s="1046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6:9" ht="13.5" thickBot="1">
      <c r="F7" s="1044" t="s">
        <v>70</v>
      </c>
      <c r="G7" s="1044"/>
      <c r="H7" s="1044"/>
      <c r="I7" s="1044"/>
    </row>
    <row r="8" spans="1:9" ht="13.5" customHeight="1" thickTop="1">
      <c r="A8" s="1036" t="s">
        <v>71</v>
      </c>
      <c r="B8" s="1038" t="s">
        <v>72</v>
      </c>
      <c r="C8" s="1038"/>
      <c r="D8" s="1038"/>
      <c r="E8" s="1038"/>
      <c r="F8" s="1049" t="s">
        <v>648</v>
      </c>
      <c r="G8" s="1049" t="s">
        <v>649</v>
      </c>
      <c r="H8" s="1049" t="s">
        <v>650</v>
      </c>
      <c r="I8" s="915" t="s">
        <v>695</v>
      </c>
    </row>
    <row r="9" spans="1:9" ht="21" customHeight="1" thickBot="1">
      <c r="A9" s="1037"/>
      <c r="B9" s="1039"/>
      <c r="C9" s="1039"/>
      <c r="D9" s="1039"/>
      <c r="E9" s="1039"/>
      <c r="F9" s="1050"/>
      <c r="G9" s="1051"/>
      <c r="H9" s="1051"/>
      <c r="I9" s="939"/>
    </row>
    <row r="10" spans="1:9" ht="16.5" customHeight="1" thickBot="1">
      <c r="A10" s="5"/>
      <c r="B10" s="1015" t="s">
        <v>73</v>
      </c>
      <c r="C10" s="1015"/>
      <c r="D10" s="1015"/>
      <c r="E10" s="1015"/>
      <c r="F10" s="6"/>
      <c r="G10" s="135"/>
      <c r="H10" s="135"/>
      <c r="I10" s="7"/>
    </row>
    <row r="11" spans="1:9" ht="16.5" customHeight="1">
      <c r="A11" s="8" t="s">
        <v>135</v>
      </c>
      <c r="B11" s="1043" t="s">
        <v>74</v>
      </c>
      <c r="C11" s="1043"/>
      <c r="D11" s="1043"/>
      <c r="E11" s="1043"/>
      <c r="F11" s="107">
        <v>729609</v>
      </c>
      <c r="G11" s="107">
        <v>682840</v>
      </c>
      <c r="H11" s="107">
        <v>297776</v>
      </c>
      <c r="I11" s="204">
        <f aca="true" t="shared" si="0" ref="I11:I16">H11/G11*100</f>
        <v>43.60845878976041</v>
      </c>
    </row>
    <row r="12" spans="1:9" ht="12.75">
      <c r="A12" s="9" t="s">
        <v>136</v>
      </c>
      <c r="B12" s="1016" t="s">
        <v>84</v>
      </c>
      <c r="C12" s="1017"/>
      <c r="D12" s="1017"/>
      <c r="E12" s="1018"/>
      <c r="F12" s="108">
        <v>691191</v>
      </c>
      <c r="G12" s="108">
        <v>666780</v>
      </c>
      <c r="H12" s="108">
        <v>560403</v>
      </c>
      <c r="I12" s="205">
        <f t="shared" si="0"/>
        <v>84.04616215243409</v>
      </c>
    </row>
    <row r="13" spans="1:9" ht="12.75" customHeight="1">
      <c r="A13" s="10" t="s">
        <v>137</v>
      </c>
      <c r="B13" s="1040" t="s">
        <v>91</v>
      </c>
      <c r="C13" s="1041"/>
      <c r="D13" s="1041"/>
      <c r="E13" s="1042"/>
      <c r="F13" s="108">
        <v>26941</v>
      </c>
      <c r="G13" s="108">
        <v>22173</v>
      </c>
      <c r="H13" s="108">
        <v>37750</v>
      </c>
      <c r="I13" s="205">
        <f t="shared" si="0"/>
        <v>170.25210842015065</v>
      </c>
    </row>
    <row r="14" spans="1:9" ht="12.75">
      <c r="A14" s="11" t="s">
        <v>138</v>
      </c>
      <c r="B14" s="1016" t="s">
        <v>362</v>
      </c>
      <c r="C14" s="1017"/>
      <c r="D14" s="1017"/>
      <c r="E14" s="1018"/>
      <c r="F14" s="108">
        <v>13926</v>
      </c>
      <c r="G14" s="108">
        <v>14726</v>
      </c>
      <c r="H14" s="108">
        <v>1167</v>
      </c>
      <c r="I14" s="205">
        <f t="shared" si="0"/>
        <v>7.924758929784055</v>
      </c>
    </row>
    <row r="15" spans="1:9" ht="12.75">
      <c r="A15" s="11" t="s">
        <v>139</v>
      </c>
      <c r="B15" s="1016" t="s">
        <v>363</v>
      </c>
      <c r="C15" s="1017"/>
      <c r="D15" s="1017"/>
      <c r="E15" s="1018"/>
      <c r="F15" s="108">
        <v>366983</v>
      </c>
      <c r="G15" s="108">
        <v>116981</v>
      </c>
      <c r="H15" s="108">
        <v>36343</v>
      </c>
      <c r="I15" s="205">
        <f t="shared" si="0"/>
        <v>31.06743830194647</v>
      </c>
    </row>
    <row r="16" spans="1:9" ht="12.75" customHeight="1">
      <c r="A16" s="12" t="s">
        <v>141</v>
      </c>
      <c r="B16" s="1033" t="s">
        <v>140</v>
      </c>
      <c r="C16" s="1034"/>
      <c r="D16" s="1034"/>
      <c r="E16" s="1035"/>
      <c r="F16" s="1031">
        <v>1906</v>
      </c>
      <c r="G16" s="1031">
        <v>4522</v>
      </c>
      <c r="H16" s="1031">
        <v>1000</v>
      </c>
      <c r="I16" s="1047">
        <f t="shared" si="0"/>
        <v>22.114108801415302</v>
      </c>
    </row>
    <row r="17" spans="1:9" ht="13.5" customHeight="1">
      <c r="A17" s="13"/>
      <c r="B17" s="1021" t="s">
        <v>107</v>
      </c>
      <c r="C17" s="1022"/>
      <c r="D17" s="1022"/>
      <c r="E17" s="1023"/>
      <c r="F17" s="1032"/>
      <c r="G17" s="1032"/>
      <c r="H17" s="1032"/>
      <c r="I17" s="1048"/>
    </row>
    <row r="18" spans="1:9" ht="12.75">
      <c r="A18" s="11" t="s">
        <v>144</v>
      </c>
      <c r="B18" s="1016" t="s">
        <v>435</v>
      </c>
      <c r="C18" s="1017"/>
      <c r="D18" s="1017"/>
      <c r="E18" s="1018"/>
      <c r="F18" s="108">
        <v>6212</v>
      </c>
      <c r="G18" s="108">
        <v>4678</v>
      </c>
      <c r="H18" s="108">
        <v>8000</v>
      </c>
      <c r="I18" s="205">
        <f>H18/G18*100</f>
        <v>171.01325352714835</v>
      </c>
    </row>
    <row r="19" spans="1:9" ht="12.75">
      <c r="A19" s="11"/>
      <c r="B19" s="1025" t="s">
        <v>142</v>
      </c>
      <c r="C19" s="1026"/>
      <c r="D19" s="1026"/>
      <c r="E19" s="1027"/>
      <c r="F19" s="109">
        <f>SUM(F11:F18)</f>
        <v>1836768</v>
      </c>
      <c r="G19" s="109">
        <f>SUM(G11:G18)</f>
        <v>1512700</v>
      </c>
      <c r="H19" s="109">
        <f>SUM(H11:H18)</f>
        <v>942439</v>
      </c>
      <c r="I19" s="206">
        <f aca="true" t="shared" si="1" ref="I19:I35">H19/G19*100</f>
        <v>62.301778277252595</v>
      </c>
    </row>
    <row r="20" spans="1:9" ht="12.75">
      <c r="A20" s="11"/>
      <c r="B20" s="1005" t="s">
        <v>143</v>
      </c>
      <c r="C20" s="1006"/>
      <c r="D20" s="1006"/>
      <c r="E20" s="1007"/>
      <c r="F20" s="108">
        <v>170000</v>
      </c>
      <c r="G20" s="108">
        <v>37826</v>
      </c>
      <c r="H20" s="108">
        <v>0</v>
      </c>
      <c r="I20" s="205">
        <f t="shared" si="1"/>
        <v>0</v>
      </c>
    </row>
    <row r="21" spans="1:9" ht="12.75">
      <c r="A21" s="10" t="s">
        <v>364</v>
      </c>
      <c r="B21" s="1005" t="s">
        <v>145</v>
      </c>
      <c r="C21" s="1029"/>
      <c r="D21" s="1029"/>
      <c r="E21" s="1030"/>
      <c r="F21" s="108">
        <v>170024</v>
      </c>
      <c r="G21" s="108">
        <v>3193</v>
      </c>
      <c r="H21" s="108">
        <v>0</v>
      </c>
      <c r="I21" s="205">
        <v>0</v>
      </c>
    </row>
    <row r="22" spans="1:9" ht="12.75">
      <c r="A22" s="10" t="s">
        <v>371</v>
      </c>
      <c r="B22" s="1005" t="s">
        <v>394</v>
      </c>
      <c r="C22" s="984"/>
      <c r="D22" s="984"/>
      <c r="E22" s="985"/>
      <c r="F22" s="186">
        <v>-3591</v>
      </c>
      <c r="G22" s="186">
        <v>382</v>
      </c>
      <c r="H22" s="186">
        <v>0</v>
      </c>
      <c r="I22" s="207">
        <v>0</v>
      </c>
    </row>
    <row r="23" spans="1:9" ht="13.5" thickBot="1">
      <c r="A23" s="10"/>
      <c r="B23" s="1028" t="s">
        <v>120</v>
      </c>
      <c r="C23" s="1028"/>
      <c r="D23" s="1028"/>
      <c r="E23" s="1028"/>
      <c r="F23" s="114">
        <f>SUM(F19:F22)</f>
        <v>2173201</v>
      </c>
      <c r="G23" s="114">
        <f>G19+G20+G21+G22</f>
        <v>1554101</v>
      </c>
      <c r="H23" s="114">
        <f>SUM(H19:H22)</f>
        <v>942439</v>
      </c>
      <c r="I23" s="208">
        <f t="shared" si="1"/>
        <v>60.64206895176053</v>
      </c>
    </row>
    <row r="24" spans="1:9" ht="13.5" thickBot="1">
      <c r="A24" s="14"/>
      <c r="B24" s="1015" t="s">
        <v>121</v>
      </c>
      <c r="C24" s="1015"/>
      <c r="D24" s="1015"/>
      <c r="E24" s="1015"/>
      <c r="F24" s="112"/>
      <c r="G24" s="112"/>
      <c r="H24" s="112"/>
      <c r="I24" s="209"/>
    </row>
    <row r="25" spans="1:9" ht="12.75">
      <c r="A25" s="16" t="s">
        <v>135</v>
      </c>
      <c r="B25" s="1024" t="s">
        <v>146</v>
      </c>
      <c r="C25" s="1024"/>
      <c r="D25" s="1024"/>
      <c r="E25" s="1024"/>
      <c r="F25" s="111">
        <v>1515174</v>
      </c>
      <c r="G25" s="111">
        <v>1434410</v>
      </c>
      <c r="H25" s="111">
        <v>868738</v>
      </c>
      <c r="I25" s="210">
        <f t="shared" si="1"/>
        <v>60.56413438277759</v>
      </c>
    </row>
    <row r="26" spans="1:9" ht="12.75">
      <c r="A26" s="9" t="s">
        <v>136</v>
      </c>
      <c r="B26" s="1012" t="s">
        <v>147</v>
      </c>
      <c r="C26" s="1012"/>
      <c r="D26" s="1012"/>
      <c r="E26" s="1012"/>
      <c r="F26" s="108">
        <v>477898</v>
      </c>
      <c r="G26" s="108">
        <v>31076</v>
      </c>
      <c r="H26" s="108">
        <v>43917</v>
      </c>
      <c r="I26" s="210">
        <f t="shared" si="1"/>
        <v>141.32127686961</v>
      </c>
    </row>
    <row r="27" spans="1:9" ht="12.75">
      <c r="A27" s="9" t="s">
        <v>137</v>
      </c>
      <c r="B27" s="1012" t="s">
        <v>148</v>
      </c>
      <c r="C27" s="1012"/>
      <c r="D27" s="1012"/>
      <c r="E27" s="1012"/>
      <c r="F27" s="108">
        <v>850</v>
      </c>
      <c r="G27" s="108">
        <v>3000</v>
      </c>
      <c r="H27" s="108">
        <v>1000</v>
      </c>
      <c r="I27" s="210">
        <f t="shared" si="1"/>
        <v>33.33333333333333</v>
      </c>
    </row>
    <row r="28" spans="1:9" ht="12.75">
      <c r="A28" s="17" t="s">
        <v>138</v>
      </c>
      <c r="B28" s="1014" t="s">
        <v>149</v>
      </c>
      <c r="C28" s="1014"/>
      <c r="D28" s="1014"/>
      <c r="E28" s="1014"/>
      <c r="F28" s="108">
        <f>SUM(F29:F30)</f>
        <v>0</v>
      </c>
      <c r="G28" s="238"/>
      <c r="H28" s="108"/>
      <c r="I28" s="210">
        <v>0</v>
      </c>
    </row>
    <row r="29" spans="1:9" ht="12.75">
      <c r="A29" s="17"/>
      <c r="B29" s="1009" t="s">
        <v>131</v>
      </c>
      <c r="C29" s="1010"/>
      <c r="D29" s="1010"/>
      <c r="E29" s="1011"/>
      <c r="F29" s="108">
        <v>0</v>
      </c>
      <c r="G29" s="108">
        <v>0</v>
      </c>
      <c r="H29" s="108">
        <v>0</v>
      </c>
      <c r="I29" s="210">
        <v>0</v>
      </c>
    </row>
    <row r="30" spans="1:9" ht="12.75">
      <c r="A30" s="18"/>
      <c r="B30" s="1009" t="s">
        <v>310</v>
      </c>
      <c r="C30" s="1019"/>
      <c r="D30" s="1019"/>
      <c r="E30" s="1020"/>
      <c r="F30" s="108">
        <v>0</v>
      </c>
      <c r="G30" s="108">
        <v>0</v>
      </c>
      <c r="H30" s="108">
        <v>28784</v>
      </c>
      <c r="I30" s="210">
        <v>0</v>
      </c>
    </row>
    <row r="31" spans="1:9" ht="12.75">
      <c r="A31" s="9"/>
      <c r="B31" s="1013" t="s">
        <v>150</v>
      </c>
      <c r="C31" s="1013"/>
      <c r="D31" s="1013"/>
      <c r="E31" s="1013"/>
      <c r="F31" s="113">
        <f>SUM(F25:F28)</f>
        <v>1993922</v>
      </c>
      <c r="G31" s="113">
        <f>SUM(G25:G30)</f>
        <v>1468486</v>
      </c>
      <c r="H31" s="113">
        <f>SUM(H25:H30)</f>
        <v>942439</v>
      </c>
      <c r="I31" s="206">
        <f t="shared" si="1"/>
        <v>64.17759515582716</v>
      </c>
    </row>
    <row r="32" spans="1:9" ht="13.5" customHeight="1">
      <c r="A32" s="9" t="s">
        <v>139</v>
      </c>
      <c r="B32" s="1012" t="s">
        <v>151</v>
      </c>
      <c r="C32" s="1012"/>
      <c r="D32" s="1012"/>
      <c r="E32" s="1012"/>
      <c r="F32" s="108">
        <v>165336</v>
      </c>
      <c r="G32" s="108">
        <v>20000</v>
      </c>
      <c r="H32" s="108">
        <v>0</v>
      </c>
      <c r="I32" s="618">
        <f t="shared" si="1"/>
        <v>0</v>
      </c>
    </row>
    <row r="33" spans="1:9" ht="12.75">
      <c r="A33" s="9" t="s">
        <v>141</v>
      </c>
      <c r="B33" s="1012" t="s">
        <v>152</v>
      </c>
      <c r="C33" s="1012"/>
      <c r="D33" s="1012"/>
      <c r="E33" s="1012"/>
      <c r="F33" s="108">
        <v>16129</v>
      </c>
      <c r="G33" s="108">
        <v>55515</v>
      </c>
      <c r="H33" s="108">
        <v>0</v>
      </c>
      <c r="I33" s="205">
        <f t="shared" si="1"/>
        <v>0</v>
      </c>
    </row>
    <row r="34" spans="1:9" ht="12.75">
      <c r="A34" s="187" t="s">
        <v>144</v>
      </c>
      <c r="B34" s="1005" t="s">
        <v>395</v>
      </c>
      <c r="C34" s="1006"/>
      <c r="D34" s="1006"/>
      <c r="E34" s="1007"/>
      <c r="F34" s="108">
        <v>145</v>
      </c>
      <c r="G34" s="108">
        <v>10206</v>
      </c>
      <c r="H34" s="108">
        <v>0</v>
      </c>
      <c r="I34" s="205">
        <v>0</v>
      </c>
    </row>
    <row r="35" spans="1:9" ht="13.5" thickBot="1">
      <c r="A35" s="19"/>
      <c r="B35" s="1008" t="s">
        <v>133</v>
      </c>
      <c r="C35" s="1008"/>
      <c r="D35" s="1008"/>
      <c r="E35" s="1008"/>
      <c r="F35" s="211">
        <f>SUM(F31:F34)</f>
        <v>2175532</v>
      </c>
      <c r="G35" s="211">
        <f>SUM(G31:G34)</f>
        <v>1554207</v>
      </c>
      <c r="H35" s="211">
        <f>SUM(H31:H34)</f>
        <v>942439</v>
      </c>
      <c r="I35" s="212">
        <f t="shared" si="1"/>
        <v>60.6379330423811</v>
      </c>
    </row>
    <row r="36" spans="1:9" ht="13.5" thickTop="1">
      <c r="A36" s="20"/>
      <c r="B36" s="20"/>
      <c r="C36" s="20"/>
      <c r="D36" s="20"/>
      <c r="E36" s="20"/>
      <c r="F36" s="20"/>
      <c r="G36" s="20"/>
      <c r="H36" s="20"/>
      <c r="I36" s="20"/>
    </row>
    <row r="39" ht="12.75">
      <c r="I39" s="15"/>
    </row>
    <row r="40" ht="12.75">
      <c r="I40" s="15"/>
    </row>
    <row r="50" ht="18" customHeight="1"/>
    <row r="65" ht="18" customHeight="1"/>
    <row r="66" ht="12.75" customHeight="1"/>
    <row r="69" ht="15" customHeight="1"/>
  </sheetData>
  <sheetProtection/>
  <mergeCells count="40">
    <mergeCell ref="I16:I17"/>
    <mergeCell ref="F8:F9"/>
    <mergeCell ref="I8:I9"/>
    <mergeCell ref="G8:G9"/>
    <mergeCell ref="H8:H9"/>
    <mergeCell ref="F1:I1"/>
    <mergeCell ref="F7:I7"/>
    <mergeCell ref="A4:I4"/>
    <mergeCell ref="A5:I5"/>
    <mergeCell ref="A8:A9"/>
    <mergeCell ref="B8:E9"/>
    <mergeCell ref="B12:E12"/>
    <mergeCell ref="B13:E13"/>
    <mergeCell ref="B10:E10"/>
    <mergeCell ref="B11:E11"/>
    <mergeCell ref="G16:G17"/>
    <mergeCell ref="H16:H17"/>
    <mergeCell ref="B16:E16"/>
    <mergeCell ref="B15:E15"/>
    <mergeCell ref="F16:F17"/>
    <mergeCell ref="B24:E24"/>
    <mergeCell ref="B14:E14"/>
    <mergeCell ref="B30:E30"/>
    <mergeCell ref="B17:E17"/>
    <mergeCell ref="B18:E18"/>
    <mergeCell ref="B25:E25"/>
    <mergeCell ref="B19:E19"/>
    <mergeCell ref="B20:E20"/>
    <mergeCell ref="B23:E23"/>
    <mergeCell ref="B21:E21"/>
    <mergeCell ref="B22:E22"/>
    <mergeCell ref="B34:E34"/>
    <mergeCell ref="B35:E35"/>
    <mergeCell ref="B29:E29"/>
    <mergeCell ref="B26:E26"/>
    <mergeCell ref="B33:E33"/>
    <mergeCell ref="B31:E31"/>
    <mergeCell ref="B32:E32"/>
    <mergeCell ref="B27:E27"/>
    <mergeCell ref="B28:E28"/>
  </mergeCells>
  <printOptions/>
  <pageMargins left="0.69" right="0.29" top="0.984251968503937" bottom="0.984251968503937" header="0.5118110236220472" footer="0.5118110236220472"/>
  <pageSetup firstPageNumber="15" useFirstPageNumber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107"/>
  <sheetViews>
    <sheetView zoomScaleSheetLayoutView="100" zoomScalePageLayoutView="0" workbookViewId="0" topLeftCell="A1">
      <selection activeCell="H18" sqref="H18"/>
    </sheetView>
  </sheetViews>
  <sheetFormatPr defaultColWidth="9.00390625" defaultRowHeight="12.75"/>
  <cols>
    <col min="1" max="1" width="3.75390625" style="46" customWidth="1"/>
    <col min="2" max="4" width="9.125" style="46" customWidth="1"/>
    <col min="5" max="5" width="14.75390625" style="46" customWidth="1"/>
    <col min="6" max="6" width="12.625" style="416" customWidth="1"/>
    <col min="7" max="7" width="13.125" style="416" customWidth="1"/>
    <col min="8" max="8" width="12.125" style="416" customWidth="1"/>
    <col min="9" max="9" width="12.375" style="46" customWidth="1"/>
    <col min="10" max="16384" width="9.125" style="46" customWidth="1"/>
  </cols>
  <sheetData>
    <row r="1" spans="1:10" ht="15">
      <c r="A1" s="43"/>
      <c r="B1" s="43"/>
      <c r="C1" s="43"/>
      <c r="D1" s="43"/>
      <c r="E1" s="1099" t="s">
        <v>158</v>
      </c>
      <c r="F1" s="1099"/>
      <c r="G1" s="1099"/>
      <c r="H1" s="1099"/>
      <c r="I1" s="1099"/>
      <c r="J1" s="45"/>
    </row>
    <row r="2" spans="1:10" ht="12.75">
      <c r="A2" s="43"/>
      <c r="B2" s="43"/>
      <c r="C2" s="43"/>
      <c r="D2" s="43"/>
      <c r="E2" s="44"/>
      <c r="F2" s="400"/>
      <c r="G2" s="400"/>
      <c r="H2" s="400"/>
      <c r="I2" s="44"/>
      <c r="J2" s="45"/>
    </row>
    <row r="3" spans="1:10" ht="12.75">
      <c r="A3" s="43"/>
      <c r="B3" s="43"/>
      <c r="C3" s="43"/>
      <c r="D3" s="43"/>
      <c r="E3" s="43"/>
      <c r="F3" s="401"/>
      <c r="G3" s="401"/>
      <c r="H3" s="401"/>
      <c r="I3" s="47"/>
      <c r="J3" s="48"/>
    </row>
    <row r="4" spans="1:10" ht="12.75">
      <c r="A4" s="1100" t="s">
        <v>874</v>
      </c>
      <c r="B4" s="1100"/>
      <c r="C4" s="1100"/>
      <c r="D4" s="1100"/>
      <c r="E4" s="1100"/>
      <c r="F4" s="1100"/>
      <c r="G4" s="1100"/>
      <c r="H4" s="1100"/>
      <c r="I4" s="1100"/>
      <c r="J4" s="42"/>
    </row>
    <row r="5" spans="1:10" ht="16.5" customHeight="1">
      <c r="A5" s="1101" t="s">
        <v>780</v>
      </c>
      <c r="B5" s="1102"/>
      <c r="C5" s="1102"/>
      <c r="D5" s="1102"/>
      <c r="E5" s="1102"/>
      <c r="F5" s="1102"/>
      <c r="G5" s="1102"/>
      <c r="H5" s="1102"/>
      <c r="I5" s="1102"/>
      <c r="J5" s="50"/>
    </row>
    <row r="6" spans="1:9" ht="12.75">
      <c r="A6" s="43"/>
      <c r="B6" s="43"/>
      <c r="C6" s="49"/>
      <c r="D6" s="49"/>
      <c r="E6" s="49"/>
      <c r="F6" s="402"/>
      <c r="G6" s="402"/>
      <c r="H6" s="402"/>
      <c r="I6" s="49"/>
    </row>
    <row r="7" spans="1:9" ht="13.5" thickBot="1">
      <c r="A7" s="43"/>
      <c r="B7" s="43"/>
      <c r="C7" s="43"/>
      <c r="D7" s="43"/>
      <c r="E7" s="43"/>
      <c r="F7" s="1088" t="s">
        <v>70</v>
      </c>
      <c r="G7" s="1088"/>
      <c r="H7" s="1088"/>
      <c r="I7" s="1088"/>
    </row>
    <row r="8" spans="1:10" ht="18" customHeight="1" thickTop="1">
      <c r="A8" s="1067" t="s">
        <v>71</v>
      </c>
      <c r="B8" s="1069" t="s">
        <v>72</v>
      </c>
      <c r="C8" s="1069"/>
      <c r="D8" s="1069"/>
      <c r="E8" s="1069"/>
      <c r="F8" s="1072" t="s">
        <v>648</v>
      </c>
      <c r="G8" s="1072" t="s">
        <v>649</v>
      </c>
      <c r="H8" s="1072" t="s">
        <v>650</v>
      </c>
      <c r="I8" s="915" t="s">
        <v>651</v>
      </c>
      <c r="J8" s="63"/>
    </row>
    <row r="9" spans="1:10" ht="18" customHeight="1">
      <c r="A9" s="1068"/>
      <c r="B9" s="1070"/>
      <c r="C9" s="1070"/>
      <c r="D9" s="1070"/>
      <c r="E9" s="1070"/>
      <c r="F9" s="1073"/>
      <c r="G9" s="936"/>
      <c r="H9" s="936"/>
      <c r="I9" s="939"/>
      <c r="J9" s="63"/>
    </row>
    <row r="10" spans="1:10" ht="15" customHeight="1">
      <c r="A10" s="51"/>
      <c r="B10" s="1090" t="s">
        <v>73</v>
      </c>
      <c r="C10" s="1090"/>
      <c r="D10" s="1090"/>
      <c r="E10" s="1090"/>
      <c r="F10" s="403"/>
      <c r="G10" s="404"/>
      <c r="H10" s="404"/>
      <c r="I10" s="52"/>
      <c r="J10" s="63"/>
    </row>
    <row r="11" spans="1:10" ht="15" customHeight="1">
      <c r="A11" s="51"/>
      <c r="B11" s="1090" t="s">
        <v>74</v>
      </c>
      <c r="C11" s="1090"/>
      <c r="D11" s="1090"/>
      <c r="E11" s="1090"/>
      <c r="F11" s="403"/>
      <c r="G11" s="404"/>
      <c r="H11" s="404"/>
      <c r="I11" s="52"/>
      <c r="J11" s="63"/>
    </row>
    <row r="12" spans="1:10" ht="12.75" customHeight="1">
      <c r="A12" s="53" t="s">
        <v>75</v>
      </c>
      <c r="B12" s="1083" t="s">
        <v>76</v>
      </c>
      <c r="C12" s="1083"/>
      <c r="D12" s="1083"/>
      <c r="E12" s="1083"/>
      <c r="F12" s="405">
        <v>343753</v>
      </c>
      <c r="G12" s="405">
        <v>311829</v>
      </c>
      <c r="H12" s="405">
        <v>199276</v>
      </c>
      <c r="I12" s="188">
        <f>H12/G12*100</f>
        <v>63.90553797113161</v>
      </c>
      <c r="J12" s="63"/>
    </row>
    <row r="13" spans="1:10" ht="12.75" customHeight="1">
      <c r="A13" s="54" t="s">
        <v>77</v>
      </c>
      <c r="B13" s="1085" t="s">
        <v>282</v>
      </c>
      <c r="C13" s="1086"/>
      <c r="D13" s="1086"/>
      <c r="E13" s="1087"/>
      <c r="F13" s="449">
        <v>6396</v>
      </c>
      <c r="G13" s="449">
        <v>7099</v>
      </c>
      <c r="H13" s="449">
        <v>0</v>
      </c>
      <c r="I13" s="215">
        <v>0</v>
      </c>
      <c r="J13" s="63"/>
    </row>
    <row r="14" spans="1:10" ht="12.75" customHeight="1">
      <c r="A14" s="54" t="s">
        <v>85</v>
      </c>
      <c r="B14" s="1089" t="s">
        <v>78</v>
      </c>
      <c r="C14" s="1089"/>
      <c r="D14" s="1089"/>
      <c r="E14" s="1089"/>
      <c r="F14" s="406">
        <f>F15+F16+F17+F18</f>
        <v>355343</v>
      </c>
      <c r="G14" s="406">
        <f>G15+G16+G17+G18</f>
        <v>363912</v>
      </c>
      <c r="H14" s="406">
        <f>H15+H16+H17+H18</f>
        <v>93500</v>
      </c>
      <c r="I14" s="215">
        <f>H14/G14*100</f>
        <v>25.693024687287036</v>
      </c>
      <c r="J14" s="63"/>
    </row>
    <row r="15" spans="1:10" ht="12.75" customHeight="1">
      <c r="A15" s="55" t="s">
        <v>283</v>
      </c>
      <c r="B15" s="1057" t="s">
        <v>79</v>
      </c>
      <c r="C15" s="1057"/>
      <c r="D15" s="1057"/>
      <c r="E15" s="1057"/>
      <c r="F15" s="407">
        <f>'1sz (2)'!F21</f>
        <v>0</v>
      </c>
      <c r="G15" s="407">
        <f>'1sz (2)'!G21</f>
        <v>0</v>
      </c>
      <c r="H15" s="407">
        <f>'1sz (2)'!H21</f>
        <v>0</v>
      </c>
      <c r="I15" s="213">
        <v>0</v>
      </c>
      <c r="J15" s="63"/>
    </row>
    <row r="16" spans="1:10" ht="12.75" customHeight="1">
      <c r="A16" s="55" t="s">
        <v>284</v>
      </c>
      <c r="B16" s="1057" t="s">
        <v>80</v>
      </c>
      <c r="C16" s="1057"/>
      <c r="D16" s="1057"/>
      <c r="E16" s="1057"/>
      <c r="F16" s="407">
        <f>'1sz (2)'!F24</f>
        <v>47781</v>
      </c>
      <c r="G16" s="407">
        <v>82648</v>
      </c>
      <c r="H16" s="407">
        <v>82500</v>
      </c>
      <c r="I16" s="213">
        <f>H16/G16*100</f>
        <v>99.82092730616591</v>
      </c>
      <c r="J16" s="63"/>
    </row>
    <row r="17" spans="1:10" ht="12.75" customHeight="1">
      <c r="A17" s="55" t="s">
        <v>285</v>
      </c>
      <c r="B17" s="1057" t="s">
        <v>81</v>
      </c>
      <c r="C17" s="1057"/>
      <c r="D17" s="1057"/>
      <c r="E17" s="1057"/>
      <c r="F17" s="407">
        <f>'1sz (2)'!F26</f>
        <v>302913</v>
      </c>
      <c r="G17" s="407">
        <f>'1sz (2)'!G26</f>
        <v>275331</v>
      </c>
      <c r="H17" s="407">
        <f>'1sz (2)'!H26</f>
        <v>7600</v>
      </c>
      <c r="I17" s="213">
        <f>H17/G17*100</f>
        <v>2.760313949391823</v>
      </c>
      <c r="J17" s="63"/>
    </row>
    <row r="18" spans="1:10" ht="12.75">
      <c r="A18" s="56" t="s">
        <v>433</v>
      </c>
      <c r="B18" s="1084" t="s">
        <v>82</v>
      </c>
      <c r="C18" s="1084"/>
      <c r="D18" s="1084"/>
      <c r="E18" s="1084"/>
      <c r="F18" s="408">
        <f>'1sz (2)'!F31</f>
        <v>4649</v>
      </c>
      <c r="G18" s="408">
        <f>'1sz (2)'!G31</f>
        <v>5933</v>
      </c>
      <c r="H18" s="408">
        <f>'1sz (2)'!H31</f>
        <v>3400</v>
      </c>
      <c r="I18" s="214">
        <f>H18/G18*100</f>
        <v>57.306590257879655</v>
      </c>
      <c r="J18" s="63"/>
    </row>
    <row r="19" spans="1:10" ht="12.75">
      <c r="A19" s="57"/>
      <c r="B19" s="1080" t="s">
        <v>84</v>
      </c>
      <c r="C19" s="1081"/>
      <c r="D19" s="1081"/>
      <c r="E19" s="1082"/>
      <c r="F19" s="409"/>
      <c r="G19" s="409"/>
      <c r="H19" s="409"/>
      <c r="I19" s="188"/>
      <c r="J19" s="63"/>
    </row>
    <row r="20" spans="1:10" ht="12.75" customHeight="1">
      <c r="A20" s="58" t="s">
        <v>92</v>
      </c>
      <c r="B20" s="1083" t="s">
        <v>86</v>
      </c>
      <c r="C20" s="1083"/>
      <c r="D20" s="1083"/>
      <c r="E20" s="1083"/>
      <c r="F20" s="405">
        <f>SUM(F21:F27)</f>
        <v>691191</v>
      </c>
      <c r="G20" s="405">
        <f>SUM(G21:G27)</f>
        <v>666111</v>
      </c>
      <c r="H20" s="405">
        <f>SUM(H21:H27)</f>
        <v>560403</v>
      </c>
      <c r="I20" s="188">
        <f>H20/G20*100</f>
        <v>84.13057283245585</v>
      </c>
      <c r="J20" s="63"/>
    </row>
    <row r="21" spans="1:10" ht="12.75">
      <c r="A21" s="55" t="s">
        <v>286</v>
      </c>
      <c r="B21" s="1057" t="s">
        <v>87</v>
      </c>
      <c r="C21" s="1057"/>
      <c r="D21" s="1057"/>
      <c r="E21" s="1057"/>
      <c r="F21" s="407">
        <v>512698</v>
      </c>
      <c r="G21" s="407">
        <v>444107</v>
      </c>
      <c r="H21" s="407">
        <v>462650</v>
      </c>
      <c r="I21" s="213">
        <f>H21/G21*100</f>
        <v>104.17534513079055</v>
      </c>
      <c r="J21" s="63"/>
    </row>
    <row r="22" spans="1:10" ht="12.75">
      <c r="A22" s="55" t="s">
        <v>287</v>
      </c>
      <c r="B22" s="1057" t="s">
        <v>88</v>
      </c>
      <c r="C22" s="1057"/>
      <c r="D22" s="1057"/>
      <c r="E22" s="1057"/>
      <c r="F22" s="407">
        <v>17979</v>
      </c>
      <c r="G22" s="407">
        <v>20975</v>
      </c>
      <c r="H22" s="407">
        <v>0</v>
      </c>
      <c r="I22" s="213">
        <f>H22/G22*100</f>
        <v>0</v>
      </c>
      <c r="J22" s="63"/>
    </row>
    <row r="23" spans="1:10" ht="12.75">
      <c r="A23" s="55" t="s">
        <v>288</v>
      </c>
      <c r="B23" s="1057" t="s">
        <v>159</v>
      </c>
      <c r="C23" s="1057"/>
      <c r="D23" s="1057"/>
      <c r="E23" s="1057"/>
      <c r="F23" s="407">
        <f>'1sz (2)'!F52+'1sz (2)'!F53</f>
        <v>15840</v>
      </c>
      <c r="G23" s="407">
        <f>'1sz (2)'!G52+'1sz (2)'!G53</f>
        <v>42218</v>
      </c>
      <c r="H23" s="407">
        <f>'1sz (2)'!H52+'1sz (2)'!H53</f>
        <v>24237</v>
      </c>
      <c r="I23" s="213">
        <f>H23/G23*100</f>
        <v>57.40916196882846</v>
      </c>
      <c r="J23" s="63"/>
    </row>
    <row r="24" spans="1:10" ht="12.75">
      <c r="A24" s="59" t="s">
        <v>289</v>
      </c>
      <c r="B24" s="1052" t="s">
        <v>89</v>
      </c>
      <c r="C24" s="1103"/>
      <c r="D24" s="1103"/>
      <c r="E24" s="1104"/>
      <c r="F24" s="407">
        <f>'1sz (2)'!F54</f>
        <v>0</v>
      </c>
      <c r="G24" s="407">
        <f>'1sz (2)'!G54</f>
        <v>0</v>
      </c>
      <c r="H24" s="407">
        <f>'1sz (2)'!H54</f>
        <v>0</v>
      </c>
      <c r="I24" s="213">
        <v>0</v>
      </c>
      <c r="J24" s="63"/>
    </row>
    <row r="25" spans="1:10" ht="12.75">
      <c r="A25" s="55" t="s">
        <v>290</v>
      </c>
      <c r="B25" s="1052" t="s">
        <v>90</v>
      </c>
      <c r="C25" s="1103"/>
      <c r="D25" s="1103"/>
      <c r="E25" s="1104"/>
      <c r="F25" s="410">
        <f>'1sz (2)'!F55</f>
        <v>99121</v>
      </c>
      <c r="G25" s="410">
        <f>'1sz (2)'!G55</f>
        <v>130654</v>
      </c>
      <c r="H25" s="410">
        <f>'1sz (2)'!H55</f>
        <v>73516</v>
      </c>
      <c r="I25" s="213">
        <f aca="true" t="shared" si="0" ref="I25:I30">H25/G25*100</f>
        <v>56.26769941984172</v>
      </c>
      <c r="J25" s="63"/>
    </row>
    <row r="26" spans="1:10" ht="12.75">
      <c r="A26" s="55" t="s">
        <v>291</v>
      </c>
      <c r="B26" s="1052" t="s">
        <v>156</v>
      </c>
      <c r="C26" s="956"/>
      <c r="D26" s="956"/>
      <c r="E26" s="965"/>
      <c r="F26" s="410">
        <f>'1sz (2)'!F60</f>
        <v>1610</v>
      </c>
      <c r="G26" s="410">
        <f>'1sz (2)'!G60</f>
        <v>0</v>
      </c>
      <c r="H26" s="410">
        <f>'1sz (2)'!H60</f>
        <v>0</v>
      </c>
      <c r="I26" s="213">
        <v>0</v>
      </c>
      <c r="J26" s="63"/>
    </row>
    <row r="27" spans="1:10" ht="12.75">
      <c r="A27" s="55" t="s">
        <v>292</v>
      </c>
      <c r="B27" s="1091" t="s">
        <v>475</v>
      </c>
      <c r="C27" s="1092"/>
      <c r="D27" s="1092"/>
      <c r="E27" s="1093"/>
      <c r="F27" s="410">
        <f>'1sz (2)'!F61</f>
        <v>43943</v>
      </c>
      <c r="G27" s="410">
        <f>'1sz (2)'!G61</f>
        <v>28157</v>
      </c>
      <c r="H27" s="410">
        <f>'1sz (2)'!H61</f>
        <v>0</v>
      </c>
      <c r="I27" s="213">
        <f t="shared" si="0"/>
        <v>0</v>
      </c>
      <c r="J27" s="63"/>
    </row>
    <row r="28" spans="1:10" ht="12.75">
      <c r="A28" s="60" t="s">
        <v>94</v>
      </c>
      <c r="B28" s="1077" t="s">
        <v>98</v>
      </c>
      <c r="C28" s="1077"/>
      <c r="D28" s="1077"/>
      <c r="E28" s="1077"/>
      <c r="F28" s="411">
        <v>6141</v>
      </c>
      <c r="G28" s="411">
        <v>2525</v>
      </c>
      <c r="H28" s="411">
        <v>0</v>
      </c>
      <c r="I28" s="188">
        <f t="shared" si="0"/>
        <v>0</v>
      </c>
      <c r="J28" s="63"/>
    </row>
    <row r="29" spans="1:10" ht="12.75">
      <c r="A29" s="58" t="s">
        <v>96</v>
      </c>
      <c r="B29" s="1112" t="s">
        <v>357</v>
      </c>
      <c r="C29" s="1112"/>
      <c r="D29" s="1112"/>
      <c r="E29" s="1112"/>
      <c r="F29" s="412">
        <v>68291</v>
      </c>
      <c r="G29" s="412">
        <v>62330</v>
      </c>
      <c r="H29" s="412">
        <v>36343</v>
      </c>
      <c r="I29" s="188">
        <f t="shared" si="0"/>
        <v>58.30739611743944</v>
      </c>
      <c r="J29" s="63"/>
    </row>
    <row r="30" spans="1:10" ht="12.75">
      <c r="A30" s="56"/>
      <c r="B30" s="1057" t="s">
        <v>358</v>
      </c>
      <c r="C30" s="1057"/>
      <c r="D30" s="1057"/>
      <c r="E30" s="1057"/>
      <c r="F30" s="413">
        <v>9945</v>
      </c>
      <c r="G30" s="413">
        <v>9556</v>
      </c>
      <c r="H30" s="413">
        <v>9543</v>
      </c>
      <c r="I30" s="214">
        <f t="shared" si="0"/>
        <v>99.86395981582253</v>
      </c>
      <c r="J30" s="63"/>
    </row>
    <row r="31" spans="1:10" ht="12.75">
      <c r="A31" s="60" t="s">
        <v>99</v>
      </c>
      <c r="B31" s="1094" t="s">
        <v>359</v>
      </c>
      <c r="C31" s="1095"/>
      <c r="D31" s="1095"/>
      <c r="E31" s="1096"/>
      <c r="F31" s="411">
        <v>0</v>
      </c>
      <c r="G31" s="411">
        <v>3000</v>
      </c>
      <c r="H31" s="823">
        <v>0</v>
      </c>
      <c r="I31" s="188">
        <v>0</v>
      </c>
      <c r="J31" s="63"/>
    </row>
    <row r="32" spans="1:10" ht="12.75">
      <c r="A32" s="824" t="s">
        <v>104</v>
      </c>
      <c r="B32" s="1079" t="s">
        <v>307</v>
      </c>
      <c r="C32" s="1097"/>
      <c r="D32" s="1097"/>
      <c r="E32" s="1098"/>
      <c r="F32" s="414">
        <v>6212</v>
      </c>
      <c r="G32" s="414">
        <v>4678</v>
      </c>
      <c r="H32" s="414">
        <v>8000</v>
      </c>
      <c r="I32" s="188">
        <v>0</v>
      </c>
      <c r="J32" s="63"/>
    </row>
    <row r="33" spans="1:10" ht="13.5" thickBot="1">
      <c r="A33" s="825" t="s">
        <v>108</v>
      </c>
      <c r="B33" s="1105" t="s">
        <v>308</v>
      </c>
      <c r="C33" s="1106"/>
      <c r="D33" s="1106"/>
      <c r="E33" s="1107"/>
      <c r="F33" s="414">
        <v>0</v>
      </c>
      <c r="G33" s="414">
        <v>0</v>
      </c>
      <c r="H33" s="414">
        <v>0</v>
      </c>
      <c r="I33" s="188">
        <v>0</v>
      </c>
      <c r="J33" s="63"/>
    </row>
    <row r="34" spans="1:10" ht="13.5" thickBot="1">
      <c r="A34" s="826"/>
      <c r="B34" s="1108" t="s">
        <v>781</v>
      </c>
      <c r="C34" s="1109"/>
      <c r="D34" s="1109"/>
      <c r="E34" s="1110"/>
      <c r="F34" s="827">
        <f>F12+F13+F14+F20+F28+F29+F32</f>
        <v>1477327</v>
      </c>
      <c r="G34" s="827">
        <f>G12+G13+G14+G20+G28+G29+G32+G31</f>
        <v>1421484</v>
      </c>
      <c r="H34" s="827">
        <f>H12+H13+H14+H20+H28+H29+H32</f>
        <v>897522</v>
      </c>
      <c r="I34" s="828">
        <f>I12+I13+I14+I20+I28+I29+I32</f>
        <v>232.03653160831396</v>
      </c>
      <c r="J34" s="63"/>
    </row>
    <row r="35" spans="1:10" ht="13.5" thickBot="1">
      <c r="A35" s="55"/>
      <c r="B35" s="829"/>
      <c r="C35" s="830"/>
      <c r="D35" s="830"/>
      <c r="E35" s="831"/>
      <c r="F35" s="832"/>
      <c r="G35" s="832"/>
      <c r="H35" s="832"/>
      <c r="I35" s="833"/>
      <c r="J35" s="63"/>
    </row>
    <row r="36" spans="1:10" ht="13.5" thickBot="1">
      <c r="A36" s="826"/>
      <c r="B36" s="1113" t="s">
        <v>54</v>
      </c>
      <c r="C36" s="1114"/>
      <c r="D36" s="1114"/>
      <c r="E36" s="1115"/>
      <c r="F36" s="834"/>
      <c r="G36" s="834"/>
      <c r="H36" s="834"/>
      <c r="I36" s="835"/>
      <c r="J36" s="63"/>
    </row>
    <row r="37" spans="1:10" ht="12.75">
      <c r="A37" s="55" t="s">
        <v>104</v>
      </c>
      <c r="B37" s="1074" t="s">
        <v>160</v>
      </c>
      <c r="C37" s="1075"/>
      <c r="D37" s="1075"/>
      <c r="E37" s="1076"/>
      <c r="F37" s="412">
        <f>'1sz (2)'!F145</f>
        <v>170000</v>
      </c>
      <c r="G37" s="412">
        <f>'1sz (2)'!G145</f>
        <v>37826</v>
      </c>
      <c r="H37" s="412">
        <v>0</v>
      </c>
      <c r="I37" s="215">
        <f>H37/G37*100</f>
        <v>0</v>
      </c>
      <c r="J37" s="63"/>
    </row>
    <row r="38" spans="1:10" ht="12.75">
      <c r="A38" s="58"/>
      <c r="B38" s="803"/>
      <c r="C38" s="804"/>
      <c r="D38" s="804"/>
      <c r="E38" s="805"/>
      <c r="F38" s="412"/>
      <c r="G38" s="412"/>
      <c r="H38" s="412"/>
      <c r="I38" s="188"/>
      <c r="J38" s="63"/>
    </row>
    <row r="39" spans="1:10" ht="12.75">
      <c r="A39" s="58" t="s">
        <v>114</v>
      </c>
      <c r="B39" s="1079" t="s">
        <v>390</v>
      </c>
      <c r="C39" s="984"/>
      <c r="D39" s="984"/>
      <c r="E39" s="985"/>
      <c r="F39" s="414">
        <f>'1sz (2)'!F153</f>
        <v>-3591</v>
      </c>
      <c r="G39" s="414">
        <f>'1sz (2)'!G153</f>
        <v>382</v>
      </c>
      <c r="H39" s="414">
        <f>'1sz (2)'!H153</f>
        <v>0</v>
      </c>
      <c r="I39" s="188">
        <v>0</v>
      </c>
      <c r="J39" s="63"/>
    </row>
    <row r="40" spans="1:10" ht="13.5" thickBot="1">
      <c r="A40" s="61"/>
      <c r="B40" s="1058" t="s">
        <v>504</v>
      </c>
      <c r="C40" s="1059"/>
      <c r="D40" s="1059"/>
      <c r="E40" s="1059"/>
      <c r="F40" s="415">
        <f>F34+F37+F39</f>
        <v>1643736</v>
      </c>
      <c r="G40" s="415">
        <f>G34+G37+G39</f>
        <v>1459692</v>
      </c>
      <c r="H40" s="415">
        <f>H34+H37+H39</f>
        <v>897522</v>
      </c>
      <c r="I40" s="237">
        <f>H40/G40*100</f>
        <v>61.4870808362312</v>
      </c>
      <c r="J40" s="63"/>
    </row>
    <row r="41" spans="9:10" ht="13.5" thickTop="1">
      <c r="I41" s="62"/>
      <c r="J41" s="63"/>
    </row>
    <row r="42" spans="9:10" ht="12.75">
      <c r="I42" s="63"/>
      <c r="J42" s="63"/>
    </row>
    <row r="43" ht="12.75">
      <c r="I43" s="63"/>
    </row>
    <row r="49" spans="3:9" ht="15">
      <c r="C49" s="1071" t="s">
        <v>309</v>
      </c>
      <c r="D49" s="1071"/>
      <c r="E49" s="1071"/>
      <c r="F49" s="1071"/>
      <c r="G49" s="1071"/>
      <c r="H49" s="1071"/>
      <c r="I49" s="1071"/>
    </row>
    <row r="53" ht="13.5" thickBot="1">
      <c r="I53" s="64" t="s">
        <v>70</v>
      </c>
    </row>
    <row r="54" spans="1:10" ht="13.5" customHeight="1" thickTop="1">
      <c r="A54" s="1067" t="s">
        <v>71</v>
      </c>
      <c r="B54" s="1069" t="s">
        <v>72</v>
      </c>
      <c r="C54" s="1069"/>
      <c r="D54" s="1069"/>
      <c r="E54" s="1069"/>
      <c r="F54" s="1072" t="s">
        <v>648</v>
      </c>
      <c r="G54" s="1072" t="s">
        <v>649</v>
      </c>
      <c r="H54" s="1072" t="s">
        <v>650</v>
      </c>
      <c r="I54" s="915" t="s">
        <v>651</v>
      </c>
      <c r="J54" s="63"/>
    </row>
    <row r="55" spans="1:10" ht="21" customHeight="1">
      <c r="A55" s="1068"/>
      <c r="B55" s="1070"/>
      <c r="C55" s="1070"/>
      <c r="D55" s="1070"/>
      <c r="E55" s="1070"/>
      <c r="F55" s="1073"/>
      <c r="G55" s="936"/>
      <c r="H55" s="936"/>
      <c r="I55" s="939"/>
      <c r="J55" s="63"/>
    </row>
    <row r="56" spans="1:10" ht="12.75">
      <c r="A56" s="65"/>
      <c r="B56" s="1077" t="s">
        <v>121</v>
      </c>
      <c r="C56" s="1077"/>
      <c r="D56" s="1077"/>
      <c r="E56" s="1077"/>
      <c r="F56" s="417"/>
      <c r="G56" s="418"/>
      <c r="H56" s="418"/>
      <c r="I56" s="66"/>
      <c r="J56" s="63"/>
    </row>
    <row r="57" spans="1:10" ht="12.75">
      <c r="A57" s="67" t="s">
        <v>75</v>
      </c>
      <c r="B57" s="1078" t="s">
        <v>122</v>
      </c>
      <c r="C57" s="1078"/>
      <c r="D57" s="1078"/>
      <c r="E57" s="1078"/>
      <c r="F57" s="419">
        <f>'1sz (2)'!F189</f>
        <v>662439</v>
      </c>
      <c r="G57" s="419">
        <f>'1sz (2)'!G189</f>
        <v>625231</v>
      </c>
      <c r="H57" s="419">
        <f>'1sz (2)'!H189</f>
        <v>342722</v>
      </c>
      <c r="I57" s="232">
        <f aca="true" t="shared" si="1" ref="I57:I70">H57/G57*100</f>
        <v>54.81526027980058</v>
      </c>
      <c r="J57" s="63"/>
    </row>
    <row r="58" spans="1:10" ht="12.75">
      <c r="A58" s="68" t="s">
        <v>77</v>
      </c>
      <c r="B58" s="1052" t="s">
        <v>123</v>
      </c>
      <c r="C58" s="1053"/>
      <c r="D58" s="1053"/>
      <c r="E58" s="1054"/>
      <c r="F58" s="410">
        <f>'1sz (2)'!F201</f>
        <v>178708</v>
      </c>
      <c r="G58" s="410">
        <f>'1sz (2)'!G201</f>
        <v>162564</v>
      </c>
      <c r="H58" s="410">
        <f>'1sz (2)'!H201</f>
        <v>90607</v>
      </c>
      <c r="I58" s="233">
        <f t="shared" si="1"/>
        <v>55.73620235722546</v>
      </c>
      <c r="J58" s="63"/>
    </row>
    <row r="59" spans="1:10" ht="12.75">
      <c r="A59" s="68" t="s">
        <v>85</v>
      </c>
      <c r="B59" s="1057" t="s">
        <v>124</v>
      </c>
      <c r="C59" s="1057"/>
      <c r="D59" s="1057"/>
      <c r="E59" s="1057"/>
      <c r="F59" s="410">
        <v>514972</v>
      </c>
      <c r="G59" s="410">
        <v>479845</v>
      </c>
      <c r="H59" s="410">
        <v>312398</v>
      </c>
      <c r="I59" s="233">
        <f t="shared" si="1"/>
        <v>65.10393981389824</v>
      </c>
      <c r="J59" s="63"/>
    </row>
    <row r="60" spans="1:10" ht="12.75">
      <c r="A60" s="54" t="s">
        <v>92</v>
      </c>
      <c r="B60" s="1052" t="s">
        <v>125</v>
      </c>
      <c r="C60" s="1053"/>
      <c r="D60" s="1053"/>
      <c r="E60" s="1054"/>
      <c r="F60" s="410">
        <f>'1sz (2)'!F222</f>
        <v>9802</v>
      </c>
      <c r="G60" s="410">
        <f>'1sz (2)'!G222</f>
        <v>11828</v>
      </c>
      <c r="H60" s="410">
        <f>'1sz (2)'!H222</f>
        <v>500</v>
      </c>
      <c r="I60" s="233">
        <f t="shared" si="1"/>
        <v>4.227257355427798</v>
      </c>
      <c r="J60" s="63"/>
    </row>
    <row r="61" spans="1:10" ht="12.75">
      <c r="A61" s="54" t="s">
        <v>94</v>
      </c>
      <c r="B61" s="1053" t="s">
        <v>399</v>
      </c>
      <c r="C61" s="1055"/>
      <c r="D61" s="1055"/>
      <c r="E61" s="1055"/>
      <c r="F61" s="410">
        <f>'1sz (2)'!F228</f>
        <v>130223</v>
      </c>
      <c r="G61" s="410">
        <f>'1sz (2)'!G228</f>
        <v>135753</v>
      </c>
      <c r="H61" s="410">
        <f>'1sz (2)'!H228</f>
        <v>117261</v>
      </c>
      <c r="I61" s="233">
        <f t="shared" si="1"/>
        <v>86.37820158670526</v>
      </c>
      <c r="J61" s="63"/>
    </row>
    <row r="62" spans="1:10" ht="12.75">
      <c r="A62" s="54"/>
      <c r="B62" s="1052" t="s">
        <v>400</v>
      </c>
      <c r="C62" s="1053"/>
      <c r="D62" s="1053"/>
      <c r="E62" s="1054"/>
      <c r="F62" s="410">
        <f>'1sz (2)'!F239+'1sz (2)'!F242</f>
        <v>10045</v>
      </c>
      <c r="G62" s="410">
        <f>'1sz (2)'!G239+'1sz (2)'!G242</f>
        <v>5607</v>
      </c>
      <c r="H62" s="410">
        <f>'1sz (2)'!H239+'1sz (2)'!H242</f>
        <v>5250</v>
      </c>
      <c r="I62" s="233">
        <f t="shared" si="1"/>
        <v>93.63295880149812</v>
      </c>
      <c r="J62" s="63"/>
    </row>
    <row r="63" spans="1:10" ht="12.75">
      <c r="A63" s="68" t="s">
        <v>96</v>
      </c>
      <c r="B63" s="1056" t="s">
        <v>131</v>
      </c>
      <c r="C63" s="1056"/>
      <c r="D63" s="1056"/>
      <c r="E63" s="1056"/>
      <c r="F63" s="410">
        <f>'1sz (2)'!F257</f>
        <v>0</v>
      </c>
      <c r="G63" s="410">
        <f>'1sz (2)'!G257</f>
        <v>0</v>
      </c>
      <c r="H63" s="410">
        <f>'1sz (2)'!H257</f>
        <v>0</v>
      </c>
      <c r="I63" s="233">
        <v>0</v>
      </c>
      <c r="J63" s="63"/>
    </row>
    <row r="64" spans="1:10" ht="12.75">
      <c r="A64" s="68" t="s">
        <v>99</v>
      </c>
      <c r="B64" s="1057" t="s">
        <v>310</v>
      </c>
      <c r="C64" s="1057"/>
      <c r="D64" s="1057"/>
      <c r="E64" s="1057"/>
      <c r="F64" s="410">
        <v>0</v>
      </c>
      <c r="G64" s="410">
        <f>'1sz (2)'!G258</f>
        <v>0</v>
      </c>
      <c r="H64" s="410">
        <v>28784</v>
      </c>
      <c r="I64" s="233">
        <v>0</v>
      </c>
      <c r="J64" s="63"/>
    </row>
    <row r="65" spans="1:10" ht="12.75">
      <c r="A65" s="850" t="s">
        <v>104</v>
      </c>
      <c r="B65" s="1111" t="s">
        <v>788</v>
      </c>
      <c r="C65" s="964"/>
      <c r="D65" s="964"/>
      <c r="E65" s="965"/>
      <c r="F65" s="410">
        <v>0</v>
      </c>
      <c r="G65" s="410">
        <v>3000</v>
      </c>
      <c r="H65" s="410">
        <v>0</v>
      </c>
      <c r="I65" s="233">
        <v>0</v>
      </c>
      <c r="J65" s="63"/>
    </row>
    <row r="66" spans="1:10" ht="12.75">
      <c r="A66" s="850" t="s">
        <v>108</v>
      </c>
      <c r="B66" s="1052" t="s">
        <v>132</v>
      </c>
      <c r="C66" s="1053"/>
      <c r="D66" s="1053"/>
      <c r="E66" s="1054"/>
      <c r="F66" s="410">
        <v>0</v>
      </c>
      <c r="G66" s="410">
        <v>0</v>
      </c>
      <c r="H66" s="410">
        <v>0</v>
      </c>
      <c r="I66" s="632">
        <v>0</v>
      </c>
      <c r="J66" s="63"/>
    </row>
    <row r="67" spans="1:10" ht="15" customHeight="1">
      <c r="A67" s="69"/>
      <c r="B67" s="1060" t="s">
        <v>782</v>
      </c>
      <c r="C67" s="1060"/>
      <c r="D67" s="1060"/>
      <c r="E67" s="1060"/>
      <c r="F67" s="836">
        <f>SUM(F57:F62)</f>
        <v>1506189</v>
      </c>
      <c r="G67" s="836">
        <f>SUM(G57:G66)</f>
        <v>1423828</v>
      </c>
      <c r="H67" s="836">
        <f>SUM(H57:H64)</f>
        <v>897522</v>
      </c>
      <c r="I67" s="837">
        <f t="shared" si="1"/>
        <v>63.03584421713859</v>
      </c>
      <c r="J67" s="63"/>
    </row>
    <row r="68" spans="1:10" ht="15" customHeight="1">
      <c r="A68" s="68"/>
      <c r="B68" s="838"/>
      <c r="C68" s="839"/>
      <c r="D68" s="839"/>
      <c r="E68" s="840"/>
      <c r="F68" s="832"/>
      <c r="G68" s="832"/>
      <c r="H68" s="832"/>
      <c r="I68" s="837"/>
      <c r="J68" s="63"/>
    </row>
    <row r="69" spans="1:10" ht="12.75">
      <c r="A69" s="69"/>
      <c r="B69" s="1061" t="s">
        <v>54</v>
      </c>
      <c r="C69" s="1062"/>
      <c r="D69" s="1062"/>
      <c r="E69" s="1063"/>
      <c r="F69" s="841">
        <v>0</v>
      </c>
      <c r="G69" s="841">
        <v>0</v>
      </c>
      <c r="H69" s="841">
        <f>'1sz (2)'!H269</f>
        <v>0</v>
      </c>
      <c r="I69" s="842">
        <v>0</v>
      </c>
      <c r="J69" s="63"/>
    </row>
    <row r="70" spans="1:10" ht="12.75">
      <c r="A70" s="850" t="s">
        <v>112</v>
      </c>
      <c r="B70" s="1052" t="s">
        <v>401</v>
      </c>
      <c r="C70" s="956"/>
      <c r="D70" s="956"/>
      <c r="E70" s="965"/>
      <c r="F70" s="410">
        <f>'1sz (2)'!F270</f>
        <v>165336</v>
      </c>
      <c r="G70" s="410">
        <f>'1sz (2)'!G270</f>
        <v>20000</v>
      </c>
      <c r="H70" s="410">
        <v>0</v>
      </c>
      <c r="I70" s="632">
        <f t="shared" si="1"/>
        <v>0</v>
      </c>
      <c r="J70" s="63"/>
    </row>
    <row r="71" spans="1:10" ht="12.75">
      <c r="A71" s="69"/>
      <c r="B71" s="843"/>
      <c r="C71" s="801"/>
      <c r="D71" s="801"/>
      <c r="E71" s="802"/>
      <c r="F71" s="841"/>
      <c r="G71" s="841"/>
      <c r="H71" s="841"/>
      <c r="I71" s="842"/>
      <c r="J71" s="63"/>
    </row>
    <row r="72" spans="1:10" ht="12.75">
      <c r="A72" s="850" t="s">
        <v>114</v>
      </c>
      <c r="B72" s="1064" t="s">
        <v>392</v>
      </c>
      <c r="C72" s="1065"/>
      <c r="D72" s="1065"/>
      <c r="E72" s="1066"/>
      <c r="F72" s="413">
        <f>'1sz (2)'!F278</f>
        <v>145</v>
      </c>
      <c r="G72" s="413">
        <f>'1sz (2)'!G278</f>
        <v>10206</v>
      </c>
      <c r="H72" s="413">
        <f>'1sz (2)'!H278</f>
        <v>0</v>
      </c>
      <c r="I72" s="234">
        <v>0</v>
      </c>
      <c r="J72" s="63"/>
    </row>
    <row r="73" spans="1:10" ht="13.5" thickBot="1">
      <c r="A73" s="70"/>
      <c r="B73" s="1058" t="s">
        <v>783</v>
      </c>
      <c r="C73" s="1059"/>
      <c r="D73" s="1059"/>
      <c r="E73" s="1059"/>
      <c r="F73" s="420">
        <f>SUM(F67:F72)</f>
        <v>1671670</v>
      </c>
      <c r="G73" s="420">
        <f>SUM(G67:G72)</f>
        <v>1454034</v>
      </c>
      <c r="H73" s="420">
        <f>SUM(H67:H72)</f>
        <v>897522</v>
      </c>
      <c r="I73" s="235">
        <f>H73/G73*100</f>
        <v>61.726342025014546</v>
      </c>
      <c r="J73" s="63"/>
    </row>
    <row r="74" ht="13.5" thickTop="1"/>
    <row r="77" spans="5:6" ht="12.75">
      <c r="E77" s="437"/>
      <c r="F77" s="438"/>
    </row>
    <row r="107" ht="12.75">
      <c r="J107" s="71"/>
    </row>
  </sheetData>
  <sheetProtection/>
  <mergeCells count="62">
    <mergeCell ref="B29:E29"/>
    <mergeCell ref="B22:E22"/>
    <mergeCell ref="B23:E23"/>
    <mergeCell ref="B36:E36"/>
    <mergeCell ref="B28:E28"/>
    <mergeCell ref="B30:E30"/>
    <mergeCell ref="B33:E33"/>
    <mergeCell ref="B34:E34"/>
    <mergeCell ref="B66:E66"/>
    <mergeCell ref="B65:E65"/>
    <mergeCell ref="E1:I1"/>
    <mergeCell ref="A4:I4"/>
    <mergeCell ref="A5:I5"/>
    <mergeCell ref="B24:E24"/>
    <mergeCell ref="A8:A9"/>
    <mergeCell ref="B8:E9"/>
    <mergeCell ref="F7:I7"/>
    <mergeCell ref="B14:E14"/>
    <mergeCell ref="I8:I9"/>
    <mergeCell ref="B10:E10"/>
    <mergeCell ref="B12:E12"/>
    <mergeCell ref="B11:E11"/>
    <mergeCell ref="F8:F9"/>
    <mergeCell ref="G8:G9"/>
    <mergeCell ref="H8:H9"/>
    <mergeCell ref="B17:E17"/>
    <mergeCell ref="B18:E18"/>
    <mergeCell ref="B13:E13"/>
    <mergeCell ref="B21:E21"/>
    <mergeCell ref="B16:E16"/>
    <mergeCell ref="B15:E15"/>
    <mergeCell ref="B59:E59"/>
    <mergeCell ref="B60:E60"/>
    <mergeCell ref="B39:E39"/>
    <mergeCell ref="B19:E19"/>
    <mergeCell ref="B20:E20"/>
    <mergeCell ref="B26:E26"/>
    <mergeCell ref="B27:E27"/>
    <mergeCell ref="B31:E31"/>
    <mergeCell ref="B32:E32"/>
    <mergeCell ref="B25:E25"/>
    <mergeCell ref="B37:E37"/>
    <mergeCell ref="B56:E56"/>
    <mergeCell ref="B57:E57"/>
    <mergeCell ref="B58:E58"/>
    <mergeCell ref="A54:A55"/>
    <mergeCell ref="B54:E55"/>
    <mergeCell ref="B40:E40"/>
    <mergeCell ref="C49:I49"/>
    <mergeCell ref="F54:F55"/>
    <mergeCell ref="I54:I55"/>
    <mergeCell ref="G54:G55"/>
    <mergeCell ref="H54:H55"/>
    <mergeCell ref="B73:E73"/>
    <mergeCell ref="B67:E67"/>
    <mergeCell ref="B69:E69"/>
    <mergeCell ref="B70:E70"/>
    <mergeCell ref="B72:E72"/>
    <mergeCell ref="B62:E62"/>
    <mergeCell ref="B61:E61"/>
    <mergeCell ref="B63:E63"/>
    <mergeCell ref="B64:E64"/>
  </mergeCells>
  <printOptions/>
  <pageMargins left="0.75" right="0.49" top="1" bottom="1" header="0.5" footer="0.5"/>
  <pageSetup firstPageNumber="21" useFirstPageNumber="1" horizontalDpi="600" verticalDpi="600" orientation="portrait" paperSize="9" scale="95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68"/>
  <sheetViews>
    <sheetView zoomScalePageLayoutView="0" workbookViewId="0" topLeftCell="A1">
      <selection activeCell="B13" sqref="B13:E13"/>
    </sheetView>
  </sheetViews>
  <sheetFormatPr defaultColWidth="9.00390625" defaultRowHeight="12.75"/>
  <cols>
    <col min="1" max="1" width="3.75390625" style="74" customWidth="1"/>
    <col min="2" max="2" width="9.00390625" style="74" customWidth="1"/>
    <col min="3" max="3" width="9.125" style="74" customWidth="1"/>
    <col min="4" max="4" width="12.875" style="74" customWidth="1"/>
    <col min="5" max="5" width="16.125" style="74" customWidth="1"/>
    <col min="6" max="6" width="11.875" style="436" customWidth="1"/>
    <col min="7" max="7" width="11.625" style="436" customWidth="1"/>
    <col min="8" max="8" width="11.375" style="436" customWidth="1"/>
    <col min="9" max="9" width="10.75390625" style="74" customWidth="1"/>
    <col min="10" max="16384" width="9.125" style="74" customWidth="1"/>
  </cols>
  <sheetData>
    <row r="1" spans="1:9" ht="15">
      <c r="A1" s="72"/>
      <c r="B1" s="72"/>
      <c r="C1" s="72"/>
      <c r="D1" s="72"/>
      <c r="E1" s="1140" t="s">
        <v>311</v>
      </c>
      <c r="F1" s="1140"/>
      <c r="G1" s="1140"/>
      <c r="H1" s="1140"/>
      <c r="I1" s="1140"/>
    </row>
    <row r="2" spans="1:9" ht="12" customHeight="1" hidden="1">
      <c r="A2" s="72"/>
      <c r="B2" s="72"/>
      <c r="C2" s="72"/>
      <c r="D2" s="72"/>
      <c r="E2" s="73"/>
      <c r="F2" s="421"/>
      <c r="G2" s="421"/>
      <c r="H2" s="421"/>
      <c r="I2" s="73"/>
    </row>
    <row r="3" spans="1:9" ht="12.75" hidden="1">
      <c r="A3" s="72"/>
      <c r="B3" s="72"/>
      <c r="C3" s="72"/>
      <c r="D3" s="72"/>
      <c r="E3" s="72"/>
      <c r="F3" s="422"/>
      <c r="G3" s="422"/>
      <c r="H3" s="422"/>
      <c r="I3" s="72"/>
    </row>
    <row r="4" spans="1:10" ht="12.75" customHeight="1">
      <c r="A4" s="1100" t="s">
        <v>874</v>
      </c>
      <c r="B4" s="1100"/>
      <c r="C4" s="1100"/>
      <c r="D4" s="1100"/>
      <c r="E4" s="1100"/>
      <c r="F4" s="1100"/>
      <c r="G4" s="1100"/>
      <c r="H4" s="1100"/>
      <c r="I4" s="1100"/>
      <c r="J4" s="75"/>
    </row>
    <row r="5" spans="1:9" ht="16.5" customHeight="1">
      <c r="A5" s="1130" t="s">
        <v>784</v>
      </c>
      <c r="B5" s="1131"/>
      <c r="C5" s="1131"/>
      <c r="D5" s="1131"/>
      <c r="E5" s="1131"/>
      <c r="F5" s="1131"/>
      <c r="G5" s="1131"/>
      <c r="H5" s="1131"/>
      <c r="I5" s="1131"/>
    </row>
    <row r="6" spans="1:9" ht="12.75" hidden="1">
      <c r="A6" s="72"/>
      <c r="B6" s="72"/>
      <c r="C6" s="72"/>
      <c r="D6" s="72"/>
      <c r="E6" s="72"/>
      <c r="F6" s="422"/>
      <c r="G6" s="422"/>
      <c r="H6" s="422"/>
      <c r="I6" s="72"/>
    </row>
    <row r="7" spans="1:9" ht="13.5" thickBot="1">
      <c r="A7" s="72"/>
      <c r="B7" s="72"/>
      <c r="C7" s="72"/>
      <c r="D7" s="72"/>
      <c r="E7" s="72"/>
      <c r="F7" s="1141" t="s">
        <v>70</v>
      </c>
      <c r="G7" s="1141"/>
      <c r="H7" s="1141"/>
      <c r="I7" s="1141"/>
    </row>
    <row r="8" spans="1:9" ht="16.5" customHeight="1" thickTop="1">
      <c r="A8" s="1132" t="s">
        <v>71</v>
      </c>
      <c r="B8" s="1134" t="s">
        <v>72</v>
      </c>
      <c r="C8" s="1134"/>
      <c r="D8" s="1134"/>
      <c r="E8" s="1134"/>
      <c r="F8" s="1128" t="s">
        <v>648</v>
      </c>
      <c r="G8" s="1072" t="s">
        <v>649</v>
      </c>
      <c r="H8" s="1072" t="s">
        <v>650</v>
      </c>
      <c r="I8" s="915" t="s">
        <v>785</v>
      </c>
    </row>
    <row r="9" spans="1:9" ht="19.5" customHeight="1">
      <c r="A9" s="1133"/>
      <c r="B9" s="1135"/>
      <c r="C9" s="1135"/>
      <c r="D9" s="1135"/>
      <c r="E9" s="1135"/>
      <c r="F9" s="1129"/>
      <c r="G9" s="936"/>
      <c r="H9" s="936"/>
      <c r="I9" s="939"/>
    </row>
    <row r="10" spans="1:9" ht="12.75">
      <c r="A10" s="76"/>
      <c r="B10" s="1146" t="s">
        <v>73</v>
      </c>
      <c r="C10" s="1146"/>
      <c r="D10" s="1146"/>
      <c r="E10" s="1146"/>
      <c r="F10" s="423"/>
      <c r="G10" s="424"/>
      <c r="H10" s="424"/>
      <c r="I10" s="77"/>
    </row>
    <row r="11" spans="1:9" ht="12.75">
      <c r="A11" s="78" t="s">
        <v>75</v>
      </c>
      <c r="B11" s="1136" t="s">
        <v>93</v>
      </c>
      <c r="C11" s="1136"/>
      <c r="D11" s="1136"/>
      <c r="E11" s="1136"/>
      <c r="F11" s="425">
        <f>'1sz (2)'!F100</f>
        <v>8198</v>
      </c>
      <c r="G11" s="425">
        <f>'1sz (2)'!G100</f>
        <v>4407</v>
      </c>
      <c r="H11" s="425">
        <f>'1sz (2)'!H100</f>
        <v>12181</v>
      </c>
      <c r="I11" s="190">
        <v>0</v>
      </c>
    </row>
    <row r="12" spans="1:9" ht="12.75">
      <c r="A12" s="79" t="s">
        <v>77</v>
      </c>
      <c r="B12" s="1119" t="s">
        <v>95</v>
      </c>
      <c r="C12" s="1119"/>
      <c r="D12" s="1119"/>
      <c r="E12" s="1119"/>
      <c r="F12" s="426">
        <f>'1sz (2)'!F101</f>
        <v>18743</v>
      </c>
      <c r="G12" s="426">
        <f>'1sz (2)'!G101</f>
        <v>17766</v>
      </c>
      <c r="H12" s="426">
        <f>'1sz (2)'!H101</f>
        <v>25569</v>
      </c>
      <c r="I12" s="191">
        <f>H12/G12*100</f>
        <v>143.92097264437692</v>
      </c>
    </row>
    <row r="13" spans="1:9" ht="12.75">
      <c r="A13" s="79" t="s">
        <v>85</v>
      </c>
      <c r="B13" s="1147" t="s">
        <v>312</v>
      </c>
      <c r="C13" s="1147"/>
      <c r="D13" s="1147"/>
      <c r="E13" s="1147"/>
      <c r="F13" s="427">
        <f>'1sz (2)'!F104</f>
        <v>0</v>
      </c>
      <c r="G13" s="427">
        <f>'1sz (2)'!G104</f>
        <v>0</v>
      </c>
      <c r="H13" s="427">
        <f>'1sz (2)'!H104</f>
        <v>0</v>
      </c>
      <c r="I13" s="191">
        <v>0</v>
      </c>
    </row>
    <row r="14" spans="1:10" ht="12.75">
      <c r="A14" s="79" t="s">
        <v>92</v>
      </c>
      <c r="B14" s="1120" t="s">
        <v>402</v>
      </c>
      <c r="C14" s="1121"/>
      <c r="D14" s="1121"/>
      <c r="E14" s="1122"/>
      <c r="F14" s="428">
        <v>0</v>
      </c>
      <c r="G14" s="428">
        <v>0</v>
      </c>
      <c r="H14" s="428">
        <v>5000</v>
      </c>
      <c r="I14" s="191">
        <v>0</v>
      </c>
      <c r="J14" s="72"/>
    </row>
    <row r="15" spans="1:9" ht="12.75">
      <c r="A15" s="79" t="s">
        <v>94</v>
      </c>
      <c r="B15" s="1119" t="s">
        <v>365</v>
      </c>
      <c r="C15" s="1119"/>
      <c r="D15" s="1119"/>
      <c r="E15" s="1119"/>
      <c r="F15" s="426">
        <f>'1sz (2)'!F106</f>
        <v>7785</v>
      </c>
      <c r="G15" s="426">
        <f>'1sz (2)'!G106</f>
        <v>12201</v>
      </c>
      <c r="H15" s="426">
        <f>'1sz (2)'!H106</f>
        <v>1167</v>
      </c>
      <c r="I15" s="191">
        <f>H15/G15*100</f>
        <v>9.564789771330219</v>
      </c>
    </row>
    <row r="16" spans="1:9" ht="12.75">
      <c r="A16" s="79"/>
      <c r="B16" s="1116" t="s">
        <v>366</v>
      </c>
      <c r="C16" s="1117"/>
      <c r="D16" s="1117"/>
      <c r="E16" s="1118"/>
      <c r="F16" s="429">
        <f>'1sz (2)'!F107</f>
        <v>1048</v>
      </c>
      <c r="G16" s="429">
        <f>'1sz (2)'!G107</f>
        <v>4908</v>
      </c>
      <c r="H16" s="429">
        <f>'1sz (2)'!H107</f>
        <v>1167</v>
      </c>
      <c r="I16" s="189">
        <f>H16/G16*100</f>
        <v>23.77750611246944</v>
      </c>
    </row>
    <row r="17" spans="1:9" ht="12.75">
      <c r="A17" s="79"/>
      <c r="B17" s="1116" t="s">
        <v>380</v>
      </c>
      <c r="C17" s="1117"/>
      <c r="D17" s="1117"/>
      <c r="E17" s="1118"/>
      <c r="F17" s="429">
        <f>'1sz (2)'!F108</f>
        <v>6737</v>
      </c>
      <c r="G17" s="429">
        <f>'1sz (2)'!G108</f>
        <v>7293</v>
      </c>
      <c r="H17" s="429">
        <f>'1sz (2)'!H108</f>
        <v>0</v>
      </c>
      <c r="I17" s="189">
        <v>0</v>
      </c>
    </row>
    <row r="18" spans="1:9" ht="12.75">
      <c r="A18" s="79" t="s">
        <v>96</v>
      </c>
      <c r="B18" s="1116" t="s">
        <v>367</v>
      </c>
      <c r="C18" s="1117"/>
      <c r="D18" s="1117"/>
      <c r="E18" s="1118"/>
      <c r="F18" s="426">
        <f>SUM(F19:F29)</f>
        <v>298692</v>
      </c>
      <c r="G18" s="426">
        <f>SUM(G19:G29)</f>
        <v>54651</v>
      </c>
      <c r="H18" s="426">
        <f>SUM(H19:H29)</f>
        <v>0</v>
      </c>
      <c r="I18" s="191">
        <f>H18/G18*100</f>
        <v>0</v>
      </c>
    </row>
    <row r="19" spans="1:9" ht="12.75">
      <c r="A19" s="79"/>
      <c r="B19" s="963" t="s">
        <v>483</v>
      </c>
      <c r="C19" s="964"/>
      <c r="D19" s="964"/>
      <c r="E19" s="965"/>
      <c r="F19" s="430">
        <f>'1sz (2)'!F110</f>
        <v>650</v>
      </c>
      <c r="G19" s="430">
        <f>'1sz (2)'!G110</f>
        <v>1500</v>
      </c>
      <c r="H19" s="430">
        <f>'1sz (2)'!H110</f>
        <v>0</v>
      </c>
      <c r="I19" s="189">
        <v>0</v>
      </c>
    </row>
    <row r="20" spans="1:9" ht="12.75">
      <c r="A20" s="79"/>
      <c r="B20" s="963" t="s">
        <v>484</v>
      </c>
      <c r="C20" s="964"/>
      <c r="D20" s="964"/>
      <c r="E20" s="965"/>
      <c r="F20" s="430">
        <f>'1sz (2)'!F115</f>
        <v>36811</v>
      </c>
      <c r="G20" s="430">
        <f>'1sz (2)'!G115</f>
        <v>2392</v>
      </c>
      <c r="H20" s="430">
        <f>'1sz (2)'!H115</f>
        <v>0</v>
      </c>
      <c r="I20" s="189">
        <v>0</v>
      </c>
    </row>
    <row r="21" spans="1:9" ht="12.75">
      <c r="A21" s="79"/>
      <c r="B21" s="963" t="s">
        <v>485</v>
      </c>
      <c r="C21" s="964"/>
      <c r="D21" s="964"/>
      <c r="E21" s="965"/>
      <c r="F21" s="430">
        <f>'1sz (2)'!F116</f>
        <v>17400</v>
      </c>
      <c r="G21" s="430">
        <f>'1sz (2)'!G116</f>
        <v>0</v>
      </c>
      <c r="H21" s="430">
        <f>'1sz (2)'!H116</f>
        <v>0</v>
      </c>
      <c r="I21" s="189">
        <v>0</v>
      </c>
    </row>
    <row r="22" spans="1:9" ht="12.75">
      <c r="A22" s="79"/>
      <c r="B22" s="963" t="s">
        <v>534</v>
      </c>
      <c r="C22" s="964"/>
      <c r="D22" s="964"/>
      <c r="E22" s="965"/>
      <c r="F22" s="379">
        <f>'1sz (2)'!F111</f>
        <v>74136</v>
      </c>
      <c r="G22" s="379">
        <f>'1sz (2)'!G111</f>
        <v>27918</v>
      </c>
      <c r="H22" s="379">
        <f>'1sz (2)'!H111</f>
        <v>0</v>
      </c>
      <c r="I22" s="189">
        <f>H22/G22*100</f>
        <v>0</v>
      </c>
    </row>
    <row r="23" spans="1:9" ht="12.75">
      <c r="A23" s="79"/>
      <c r="B23" s="963" t="s">
        <v>491</v>
      </c>
      <c r="C23" s="964"/>
      <c r="D23" s="964"/>
      <c r="E23" s="965"/>
      <c r="F23" s="379">
        <f>'1sz (2)'!F112</f>
        <v>6749</v>
      </c>
      <c r="G23" s="379">
        <f>'1sz (2)'!G112</f>
        <v>0</v>
      </c>
      <c r="H23" s="379">
        <f>'1sz (2)'!H112</f>
        <v>0</v>
      </c>
      <c r="I23" s="189">
        <v>0</v>
      </c>
    </row>
    <row r="24" spans="1:9" ht="12.75">
      <c r="A24" s="79"/>
      <c r="B24" s="963" t="s">
        <v>535</v>
      </c>
      <c r="C24" s="964"/>
      <c r="D24" s="964"/>
      <c r="E24" s="965"/>
      <c r="F24" s="379">
        <f>'1sz (2)'!F113</f>
        <v>35744</v>
      </c>
      <c r="G24" s="379">
        <f>'1sz (2)'!G113</f>
        <v>1693</v>
      </c>
      <c r="H24" s="379">
        <f>'1sz (2)'!H113</f>
        <v>0</v>
      </c>
      <c r="I24" s="189">
        <f>H24/G24*100</f>
        <v>0</v>
      </c>
    </row>
    <row r="25" spans="1:9" ht="12.75">
      <c r="A25" s="79"/>
      <c r="B25" s="963" t="s">
        <v>536</v>
      </c>
      <c r="C25" s="964"/>
      <c r="D25" s="964"/>
      <c r="E25" s="965"/>
      <c r="F25" s="379">
        <f>'1sz (2)'!F114</f>
        <v>0</v>
      </c>
      <c r="G25" s="379">
        <f>'1sz (2)'!G114</f>
        <v>1880</v>
      </c>
      <c r="H25" s="379">
        <f>'1sz (2)'!H114</f>
        <v>0</v>
      </c>
      <c r="I25" s="189">
        <v>0</v>
      </c>
    </row>
    <row r="26" spans="1:9" ht="12.75">
      <c r="A26" s="79"/>
      <c r="B26" s="963" t="s">
        <v>537</v>
      </c>
      <c r="C26" s="964"/>
      <c r="D26" s="964"/>
      <c r="E26" s="965"/>
      <c r="F26" s="379">
        <f>'1sz (2)'!F117</f>
        <v>951</v>
      </c>
      <c r="G26" s="379">
        <f>'1sz (2)'!G117</f>
        <v>2001</v>
      </c>
      <c r="H26" s="379">
        <f>'1sz (2)'!H117</f>
        <v>0</v>
      </c>
      <c r="I26" s="189">
        <v>0</v>
      </c>
    </row>
    <row r="27" spans="1:9" ht="12.75">
      <c r="A27" s="79"/>
      <c r="B27" s="963" t="s">
        <v>538</v>
      </c>
      <c r="C27" s="964"/>
      <c r="D27" s="964"/>
      <c r="E27" s="965"/>
      <c r="F27" s="379">
        <f>'1sz (2)'!F118</f>
        <v>0</v>
      </c>
      <c r="G27" s="379">
        <f>'1sz (2)'!G118</f>
        <v>14166</v>
      </c>
      <c r="H27" s="379">
        <f>'1sz (2)'!H118</f>
        <v>0</v>
      </c>
      <c r="I27" s="189">
        <v>0</v>
      </c>
    </row>
    <row r="28" spans="1:9" ht="12.75">
      <c r="A28" s="79"/>
      <c r="B28" s="963" t="s">
        <v>305</v>
      </c>
      <c r="C28" s="964"/>
      <c r="D28" s="964"/>
      <c r="E28" s="965"/>
      <c r="F28" s="379">
        <f>'1sz (2)'!F119</f>
        <v>0</v>
      </c>
      <c r="G28" s="379">
        <f>'1sz (2)'!G119</f>
        <v>3101</v>
      </c>
      <c r="H28" s="379">
        <f>'1sz (2)'!H119</f>
        <v>0</v>
      </c>
      <c r="I28" s="189">
        <v>0</v>
      </c>
    </row>
    <row r="29" spans="1:9" ht="12.75">
      <c r="A29" s="79"/>
      <c r="B29" s="963" t="s">
        <v>539</v>
      </c>
      <c r="C29" s="964"/>
      <c r="D29" s="964"/>
      <c r="E29" s="965"/>
      <c r="F29" s="379">
        <f>'1sz (2)'!F120</f>
        <v>126251</v>
      </c>
      <c r="G29" s="379">
        <f>'1sz (2)'!G120</f>
        <v>0</v>
      </c>
      <c r="H29" s="379">
        <f>'1sz (2)'!H120</f>
        <v>0</v>
      </c>
      <c r="I29" s="189">
        <v>0</v>
      </c>
    </row>
    <row r="30" spans="1:9" ht="12.75">
      <c r="A30" s="79" t="s">
        <v>99</v>
      </c>
      <c r="B30" s="1116" t="s">
        <v>313</v>
      </c>
      <c r="C30" s="1117"/>
      <c r="D30" s="1117"/>
      <c r="E30" s="1118"/>
      <c r="F30" s="426">
        <f>'1sz (2)'!F131</f>
        <v>1906</v>
      </c>
      <c r="G30" s="426">
        <v>1522</v>
      </c>
      <c r="H30" s="426">
        <f>'1sz (2)'!H131</f>
        <v>1000</v>
      </c>
      <c r="I30" s="191">
        <f>H30/G30*100</f>
        <v>65.7030223390276</v>
      </c>
    </row>
    <row r="31" spans="1:9" ht="12.75">
      <c r="A31" s="79" t="s">
        <v>104</v>
      </c>
      <c r="B31" s="1116" t="s">
        <v>314</v>
      </c>
      <c r="C31" s="1117"/>
      <c r="D31" s="1117"/>
      <c r="E31" s="1118"/>
      <c r="F31" s="427">
        <v>0</v>
      </c>
      <c r="G31" s="427">
        <v>0</v>
      </c>
      <c r="H31" s="427">
        <v>0</v>
      </c>
      <c r="I31" s="191">
        <v>0</v>
      </c>
    </row>
    <row r="32" spans="1:9" ht="12.75">
      <c r="A32" s="79" t="s">
        <v>108</v>
      </c>
      <c r="B32" s="1119" t="s">
        <v>315</v>
      </c>
      <c r="C32" s="1119"/>
      <c r="D32" s="1119"/>
      <c r="E32" s="1119"/>
      <c r="F32" s="427">
        <v>0</v>
      </c>
      <c r="G32" s="427">
        <v>0</v>
      </c>
      <c r="H32" s="427">
        <v>0</v>
      </c>
      <c r="I32" s="191">
        <v>0</v>
      </c>
    </row>
    <row r="33" spans="1:9" ht="12.75">
      <c r="A33" s="1151" t="s">
        <v>112</v>
      </c>
      <c r="B33" s="1152" t="s">
        <v>387</v>
      </c>
      <c r="C33" s="1153"/>
      <c r="D33" s="1153"/>
      <c r="E33" s="1154"/>
      <c r="F33" s="1142">
        <f>'1sz (2)'!F42+'1sz (2)'!F49</f>
        <v>0</v>
      </c>
      <c r="G33" s="1142">
        <v>669</v>
      </c>
      <c r="H33" s="1142">
        <f>'1sz (2)'!H42+'1sz (2)'!H49</f>
        <v>0</v>
      </c>
      <c r="I33" s="1144">
        <v>100</v>
      </c>
    </row>
    <row r="34" spans="1:9" ht="12.75">
      <c r="A34" s="1151"/>
      <c r="B34" s="1155"/>
      <c r="C34" s="1156"/>
      <c r="D34" s="1156"/>
      <c r="E34" s="1157"/>
      <c r="F34" s="1143"/>
      <c r="G34" s="1143"/>
      <c r="H34" s="1143"/>
      <c r="I34" s="1145"/>
    </row>
    <row r="35" spans="1:9" ht="12.75">
      <c r="A35" s="231"/>
      <c r="B35" s="1155" t="s">
        <v>423</v>
      </c>
      <c r="C35" s="1156"/>
      <c r="D35" s="1156"/>
      <c r="E35" s="1157"/>
      <c r="F35" s="431">
        <f>'1sz (2)'!F42</f>
        <v>0</v>
      </c>
      <c r="G35" s="431">
        <v>669</v>
      </c>
      <c r="H35" s="431">
        <f>'1sz (2)'!H42</f>
        <v>0</v>
      </c>
      <c r="I35" s="357">
        <v>100</v>
      </c>
    </row>
    <row r="36" spans="1:9" ht="12.75">
      <c r="A36" s="79" t="s">
        <v>114</v>
      </c>
      <c r="B36" s="1116" t="s">
        <v>316</v>
      </c>
      <c r="C36" s="1117"/>
      <c r="D36" s="1117"/>
      <c r="E36" s="1118"/>
      <c r="F36" s="426">
        <f>SUM(F37)</f>
        <v>24117</v>
      </c>
      <c r="G36" s="426">
        <f>SUM(G37)</f>
        <v>0</v>
      </c>
      <c r="H36" s="426">
        <f>SUM(H37)</f>
        <v>0</v>
      </c>
      <c r="I36" s="191">
        <v>0</v>
      </c>
    </row>
    <row r="37" spans="1:9" ht="12.75">
      <c r="A37" s="79"/>
      <c r="B37" s="1116" t="s">
        <v>317</v>
      </c>
      <c r="C37" s="1117"/>
      <c r="D37" s="1117"/>
      <c r="E37" s="1118"/>
      <c r="F37" s="429">
        <f>'1sz (2)'!F23</f>
        <v>24117</v>
      </c>
      <c r="G37" s="429">
        <v>0</v>
      </c>
      <c r="H37" s="429">
        <v>0</v>
      </c>
      <c r="I37" s="189">
        <v>0</v>
      </c>
    </row>
    <row r="38" spans="1:10" ht="12.75">
      <c r="A38" s="79" t="s">
        <v>117</v>
      </c>
      <c r="B38" s="1116" t="s">
        <v>318</v>
      </c>
      <c r="C38" s="1117"/>
      <c r="D38" s="1117"/>
      <c r="E38" s="1118"/>
      <c r="F38" s="426">
        <v>0</v>
      </c>
      <c r="G38" s="426">
        <v>0</v>
      </c>
      <c r="H38" s="426">
        <v>0</v>
      </c>
      <c r="I38" s="191">
        <v>0</v>
      </c>
      <c r="J38" s="72"/>
    </row>
    <row r="39" spans="1:10" ht="13.5" thickBot="1">
      <c r="A39" s="79" t="s">
        <v>348</v>
      </c>
      <c r="B39" s="1119" t="s">
        <v>319</v>
      </c>
      <c r="C39" s="1119"/>
      <c r="D39" s="1119"/>
      <c r="E39" s="1119"/>
      <c r="F39" s="844">
        <v>0</v>
      </c>
      <c r="G39" s="844">
        <v>0</v>
      </c>
      <c r="H39" s="844">
        <v>0</v>
      </c>
      <c r="I39" s="191">
        <v>0</v>
      </c>
      <c r="J39" s="72"/>
    </row>
    <row r="40" spans="1:10" ht="13.5" thickBot="1">
      <c r="A40" s="845"/>
      <c r="B40" s="1138" t="s">
        <v>789</v>
      </c>
      <c r="C40" s="899"/>
      <c r="D40" s="899"/>
      <c r="E40" s="895"/>
      <c r="F40" s="848">
        <f>F11+F12+F15+F18+F30+F33+F36</f>
        <v>359441</v>
      </c>
      <c r="G40" s="848">
        <f>G11+G12+G15+G18+G30+G33+G36</f>
        <v>91216</v>
      </c>
      <c r="H40" s="848">
        <f>H11+H12+H15+H18+H30+H33+H36+H14</f>
        <v>44917</v>
      </c>
      <c r="I40" s="849">
        <f>H40/G40*100</f>
        <v>49.24245746360288</v>
      </c>
      <c r="J40" s="72"/>
    </row>
    <row r="41" spans="1:10" ht="12.75">
      <c r="A41" s="79"/>
      <c r="B41" s="847"/>
      <c r="C41" s="741"/>
      <c r="D41" s="741"/>
      <c r="E41" s="740"/>
      <c r="F41" s="429"/>
      <c r="G41" s="429"/>
      <c r="H41" s="429"/>
      <c r="I41" s="189"/>
      <c r="J41" s="72"/>
    </row>
    <row r="42" spans="1:10" ht="12.75">
      <c r="A42" s="79"/>
      <c r="B42" s="1148" t="s">
        <v>54</v>
      </c>
      <c r="C42" s="1149"/>
      <c r="D42" s="1149"/>
      <c r="E42" s="1150"/>
      <c r="F42" s="429"/>
      <c r="G42" s="429"/>
      <c r="H42" s="429"/>
      <c r="I42" s="189"/>
      <c r="J42" s="72"/>
    </row>
    <row r="43" spans="1:9" ht="12.75">
      <c r="A43" s="79" t="s">
        <v>119</v>
      </c>
      <c r="B43" s="1119" t="s">
        <v>115</v>
      </c>
      <c r="C43" s="1119"/>
      <c r="D43" s="1119"/>
      <c r="E43" s="1119"/>
      <c r="F43" s="426">
        <f>'1sz (2)'!F151</f>
        <v>170024</v>
      </c>
      <c r="G43" s="426">
        <f>'1sz (2)'!G151</f>
        <v>3193</v>
      </c>
      <c r="H43" s="426">
        <f>'1sz (2)'!H151</f>
        <v>0</v>
      </c>
      <c r="I43" s="191">
        <v>0</v>
      </c>
    </row>
    <row r="44" spans="1:9" ht="12.75">
      <c r="A44" s="80"/>
      <c r="B44" s="1125" t="s">
        <v>787</v>
      </c>
      <c r="C44" s="1126"/>
      <c r="D44" s="1126"/>
      <c r="E44" s="1127"/>
      <c r="F44" s="432">
        <f>F40+F43</f>
        <v>529465</v>
      </c>
      <c r="G44" s="432">
        <f>G40+G43</f>
        <v>94409</v>
      </c>
      <c r="H44" s="432">
        <f>H40+H43</f>
        <v>44917</v>
      </c>
      <c r="I44" s="216">
        <f>H44/G44*100</f>
        <v>47.57703185077694</v>
      </c>
    </row>
    <row r="45" spans="1:9" ht="12.75">
      <c r="A45" s="80"/>
      <c r="B45" s="809"/>
      <c r="C45" s="810"/>
      <c r="D45" s="810"/>
      <c r="E45" s="811"/>
      <c r="F45" s="846"/>
      <c r="G45" s="846"/>
      <c r="H45" s="846"/>
      <c r="I45" s="216"/>
    </row>
    <row r="46" spans="1:9" ht="12.75">
      <c r="A46" s="80"/>
      <c r="B46" s="1146" t="s">
        <v>121</v>
      </c>
      <c r="C46" s="1146"/>
      <c r="D46" s="1146"/>
      <c r="E46" s="1146"/>
      <c r="F46" s="433"/>
      <c r="G46" s="433"/>
      <c r="H46" s="433"/>
      <c r="I46" s="217"/>
    </row>
    <row r="47" spans="1:10" ht="12.75">
      <c r="A47" s="79" t="s">
        <v>320</v>
      </c>
      <c r="B47" s="1119" t="s">
        <v>848</v>
      </c>
      <c r="C47" s="1119"/>
      <c r="D47" s="1119"/>
      <c r="E47" s="1119"/>
      <c r="F47" s="427">
        <v>0</v>
      </c>
      <c r="G47" s="427">
        <v>0</v>
      </c>
      <c r="H47" s="427">
        <v>5000</v>
      </c>
      <c r="I47" s="191">
        <v>0</v>
      </c>
      <c r="J47" s="72"/>
    </row>
    <row r="48" spans="1:9" ht="12.75">
      <c r="A48" s="79" t="s">
        <v>77</v>
      </c>
      <c r="B48" s="1119" t="s">
        <v>321</v>
      </c>
      <c r="C48" s="1119"/>
      <c r="D48" s="1119"/>
      <c r="E48" s="1119"/>
      <c r="F48" s="427">
        <f>'1sz (2)'!F253</f>
        <v>223041</v>
      </c>
      <c r="G48" s="427">
        <f>'1sz (2)'!G253</f>
        <v>8001</v>
      </c>
      <c r="H48" s="427">
        <v>12181</v>
      </c>
      <c r="I48" s="191">
        <f>H48/G48*100</f>
        <v>152.2434695663042</v>
      </c>
    </row>
    <row r="49" spans="1:9" ht="12.75">
      <c r="A49" s="79" t="s">
        <v>85</v>
      </c>
      <c r="B49" s="1116" t="s">
        <v>322</v>
      </c>
      <c r="C49" s="1117"/>
      <c r="D49" s="1117"/>
      <c r="E49" s="1118"/>
      <c r="F49" s="427">
        <f>'1sz (2)'!F252</f>
        <v>254662</v>
      </c>
      <c r="G49" s="427">
        <f>'1sz (2)'!G252</f>
        <v>22678</v>
      </c>
      <c r="H49" s="427">
        <f>'1sz (2)'!H252</f>
        <v>26736</v>
      </c>
      <c r="I49" s="191">
        <f>H49/G49*100</f>
        <v>117.89399417938088</v>
      </c>
    </row>
    <row r="50" spans="1:9" ht="12.75">
      <c r="A50" s="79" t="s">
        <v>92</v>
      </c>
      <c r="B50" s="1116" t="s">
        <v>368</v>
      </c>
      <c r="C50" s="1123"/>
      <c r="D50" s="1123"/>
      <c r="E50" s="1124"/>
      <c r="F50" s="427">
        <f>'1sz (2)'!F258</f>
        <v>195</v>
      </c>
      <c r="G50" s="427">
        <f>'1sz (2)'!G258</f>
        <v>0</v>
      </c>
      <c r="H50" s="427">
        <f>'1sz (2)'!H258</f>
        <v>0</v>
      </c>
      <c r="I50" s="191">
        <v>0</v>
      </c>
    </row>
    <row r="51" spans="1:9" ht="12.75">
      <c r="A51" s="79" t="s">
        <v>94</v>
      </c>
      <c r="B51" s="1116" t="s">
        <v>369</v>
      </c>
      <c r="C51" s="1123"/>
      <c r="D51" s="1123"/>
      <c r="E51" s="1124"/>
      <c r="F51" s="427">
        <f>SUM(F52:F53)</f>
        <v>0</v>
      </c>
      <c r="G51" s="427">
        <f>SUM(G52:G53)</f>
        <v>397</v>
      </c>
      <c r="H51" s="427">
        <f>SUM(H52:H53)</f>
        <v>0</v>
      </c>
      <c r="I51" s="191">
        <f>H51/G51*100</f>
        <v>0</v>
      </c>
    </row>
    <row r="52" spans="1:9" ht="12.75">
      <c r="A52" s="79"/>
      <c r="B52" s="1116" t="s">
        <v>323</v>
      </c>
      <c r="C52" s="1117"/>
      <c r="D52" s="1117"/>
      <c r="E52" s="1118"/>
      <c r="F52" s="434">
        <f>'1sz (2)'!F255</f>
        <v>0</v>
      </c>
      <c r="G52" s="434">
        <f>'1sz (2)'!G255</f>
        <v>0</v>
      </c>
      <c r="H52" s="434">
        <f>'1sz (2)'!H255</f>
        <v>0</v>
      </c>
      <c r="I52" s="189">
        <v>0</v>
      </c>
    </row>
    <row r="53" spans="1:9" ht="12.75">
      <c r="A53" s="79"/>
      <c r="B53" s="1116" t="s">
        <v>403</v>
      </c>
      <c r="C53" s="964"/>
      <c r="D53" s="964"/>
      <c r="E53" s="965"/>
      <c r="F53" s="434">
        <f>'1sz (2)'!F256</f>
        <v>0</v>
      </c>
      <c r="G53" s="434">
        <f>'1sz (2)'!G256</f>
        <v>397</v>
      </c>
      <c r="H53" s="434">
        <f>'1sz (2)'!H256</f>
        <v>0</v>
      </c>
      <c r="I53" s="189">
        <f>H53/G53*100</f>
        <v>0</v>
      </c>
    </row>
    <row r="54" spans="1:9" ht="12.75">
      <c r="A54" s="79" t="s">
        <v>96</v>
      </c>
      <c r="B54" s="1116" t="s">
        <v>324</v>
      </c>
      <c r="C54" s="1117"/>
      <c r="D54" s="1117"/>
      <c r="E54" s="1118"/>
      <c r="F54" s="427">
        <f>SUM(F55:F57)</f>
        <v>850</v>
      </c>
      <c r="G54" s="427">
        <f>SUM(G55:G57)</f>
        <v>0</v>
      </c>
      <c r="H54" s="427">
        <f>SUM(H55:H57)</f>
        <v>1000</v>
      </c>
      <c r="I54" s="191">
        <v>0</v>
      </c>
    </row>
    <row r="55" spans="1:9" ht="12.75">
      <c r="A55" s="79"/>
      <c r="B55" s="1116" t="s">
        <v>325</v>
      </c>
      <c r="C55" s="1117"/>
      <c r="D55" s="1117"/>
      <c r="E55" s="1118"/>
      <c r="F55" s="429">
        <f>'1sz (2)'!F260</f>
        <v>0</v>
      </c>
      <c r="G55" s="429">
        <f>'1sz (2)'!G260</f>
        <v>0</v>
      </c>
      <c r="H55" s="429">
        <f>'1sz (2)'!H260</f>
        <v>0</v>
      </c>
      <c r="I55" s="189">
        <v>0</v>
      </c>
    </row>
    <row r="56" spans="1:9" ht="12.75">
      <c r="A56" s="79"/>
      <c r="B56" s="1116" t="s">
        <v>157</v>
      </c>
      <c r="C56" s="964"/>
      <c r="D56" s="964"/>
      <c r="E56" s="965"/>
      <c r="F56" s="429">
        <f>'1sz (2)'!F262</f>
        <v>0</v>
      </c>
      <c r="G56" s="429">
        <v>0</v>
      </c>
      <c r="H56" s="429">
        <f>'1sz (2)'!H262</f>
        <v>0</v>
      </c>
      <c r="I56" s="189">
        <v>0</v>
      </c>
    </row>
    <row r="57" spans="1:9" ht="12.75">
      <c r="A57" s="79"/>
      <c r="B57" s="1116" t="s">
        <v>326</v>
      </c>
      <c r="C57" s="1117"/>
      <c r="D57" s="1117"/>
      <c r="E57" s="1118"/>
      <c r="F57" s="429">
        <f>'1sz (2)'!F261</f>
        <v>850</v>
      </c>
      <c r="G57" s="429">
        <f>'1sz (2)'!G261</f>
        <v>0</v>
      </c>
      <c r="H57" s="429">
        <f>'1sz (2)'!H261</f>
        <v>1000</v>
      </c>
      <c r="I57" s="189">
        <v>0</v>
      </c>
    </row>
    <row r="58" spans="1:10" ht="12.75">
      <c r="A58" s="79" t="s">
        <v>99</v>
      </c>
      <c r="B58" s="1116" t="s">
        <v>327</v>
      </c>
      <c r="C58" s="1117"/>
      <c r="D58" s="1117"/>
      <c r="E58" s="1118"/>
      <c r="F58" s="427">
        <v>0</v>
      </c>
      <c r="G58" s="427">
        <v>0</v>
      </c>
      <c r="H58" s="427">
        <v>0</v>
      </c>
      <c r="I58" s="191">
        <v>0</v>
      </c>
      <c r="J58" s="72"/>
    </row>
    <row r="59" spans="1:10" ht="12.75">
      <c r="A59" s="79" t="s">
        <v>104</v>
      </c>
      <c r="B59" s="1116" t="s">
        <v>328</v>
      </c>
      <c r="C59" s="1117"/>
      <c r="D59" s="1117"/>
      <c r="E59" s="1118"/>
      <c r="F59" s="427">
        <v>0</v>
      </c>
      <c r="G59" s="427">
        <v>0</v>
      </c>
      <c r="H59" s="427">
        <v>0</v>
      </c>
      <c r="I59" s="191">
        <v>0</v>
      </c>
      <c r="J59" s="72"/>
    </row>
    <row r="60" spans="1:10" ht="12.75">
      <c r="A60" s="79" t="s">
        <v>108</v>
      </c>
      <c r="B60" s="1116" t="s">
        <v>329</v>
      </c>
      <c r="C60" s="1117"/>
      <c r="D60" s="1117"/>
      <c r="E60" s="1118"/>
      <c r="F60" s="427">
        <v>0</v>
      </c>
      <c r="G60" s="427">
        <v>0</v>
      </c>
      <c r="H60" s="427">
        <v>0</v>
      </c>
      <c r="I60" s="191">
        <v>0</v>
      </c>
      <c r="J60" s="72"/>
    </row>
    <row r="61" spans="1:10" ht="12.75">
      <c r="A61" s="853" t="s">
        <v>112</v>
      </c>
      <c r="B61" s="1116" t="s">
        <v>330</v>
      </c>
      <c r="C61" s="1117"/>
      <c r="D61" s="1117"/>
      <c r="E61" s="1118"/>
      <c r="F61" s="427">
        <v>8161</v>
      </c>
      <c r="G61" s="427">
        <v>12059</v>
      </c>
      <c r="H61" s="427">
        <v>0</v>
      </c>
      <c r="I61" s="191">
        <f>H61/G61*100</f>
        <v>0</v>
      </c>
      <c r="J61" s="72"/>
    </row>
    <row r="62" spans="1:10" ht="12.75">
      <c r="A62" s="854" t="s">
        <v>114</v>
      </c>
      <c r="B62" s="1116" t="s">
        <v>384</v>
      </c>
      <c r="C62" s="1117"/>
      <c r="D62" s="1117"/>
      <c r="E62" s="1118"/>
      <c r="F62" s="427">
        <v>0</v>
      </c>
      <c r="G62" s="427">
        <v>0</v>
      </c>
      <c r="H62" s="427">
        <v>0</v>
      </c>
      <c r="I62" s="191">
        <v>0</v>
      </c>
      <c r="J62" s="72"/>
    </row>
    <row r="63" spans="1:10" ht="13.5" thickBot="1">
      <c r="A63" s="854" t="s">
        <v>117</v>
      </c>
      <c r="B63" s="1116" t="s">
        <v>436</v>
      </c>
      <c r="C63" s="1117"/>
      <c r="D63" s="1117"/>
      <c r="E63" s="1118"/>
      <c r="F63" s="427">
        <v>824</v>
      </c>
      <c r="G63" s="427">
        <v>1523</v>
      </c>
      <c r="H63" s="427">
        <v>0</v>
      </c>
      <c r="I63" s="191">
        <f>H63/G63*100</f>
        <v>0</v>
      </c>
      <c r="J63" s="72"/>
    </row>
    <row r="64" spans="1:10" ht="13.5" thickBot="1">
      <c r="A64" s="845"/>
      <c r="B64" s="1138" t="s">
        <v>786</v>
      </c>
      <c r="C64" s="899"/>
      <c r="D64" s="899"/>
      <c r="E64" s="895"/>
      <c r="F64" s="851">
        <f>F48+F49+F50+F51+F54+F58+F59+F60+F61+F62+F63</f>
        <v>487733</v>
      </c>
      <c r="G64" s="851">
        <f>G48+G49+G50+G51+G54+G58+G59+G60+G61+G62+G63</f>
        <v>44658</v>
      </c>
      <c r="H64" s="851">
        <f>H48+H49+H50+H51+H54+H58+H59+H60+H61+H62+H63+H47</f>
        <v>44917</v>
      </c>
      <c r="I64" s="852">
        <f>H64/G64*100</f>
        <v>100.57996327645662</v>
      </c>
      <c r="J64" s="72"/>
    </row>
    <row r="65" spans="1:10" ht="12.75">
      <c r="A65" s="79"/>
      <c r="B65" s="806"/>
      <c r="C65" s="807"/>
      <c r="D65" s="807"/>
      <c r="E65" s="808"/>
      <c r="F65" s="427"/>
      <c r="G65" s="427"/>
      <c r="H65" s="427"/>
      <c r="I65" s="191"/>
      <c r="J65" s="72"/>
    </row>
    <row r="66" spans="1:10" ht="12.75">
      <c r="A66" s="80"/>
      <c r="B66" s="1139" t="s">
        <v>54</v>
      </c>
      <c r="C66" s="973"/>
      <c r="D66" s="973"/>
      <c r="E66" s="974"/>
      <c r="F66" s="855"/>
      <c r="G66" s="855"/>
      <c r="H66" s="855"/>
      <c r="I66" s="856"/>
      <c r="J66" s="72"/>
    </row>
    <row r="67" spans="1:9" ht="12.75">
      <c r="A67" s="854" t="s">
        <v>119</v>
      </c>
      <c r="B67" s="1116" t="s">
        <v>62</v>
      </c>
      <c r="C67" s="1117"/>
      <c r="D67" s="1117"/>
      <c r="E67" s="1118"/>
      <c r="F67" s="427">
        <f>'1sz (2)'!F274</f>
        <v>16129</v>
      </c>
      <c r="G67" s="427">
        <f>'1sz (2)'!G274</f>
        <v>55515</v>
      </c>
      <c r="H67" s="427">
        <f>'1sz (2)'!H274</f>
        <v>0</v>
      </c>
      <c r="I67" s="191">
        <f>H67/G67*100</f>
        <v>0</v>
      </c>
    </row>
    <row r="68" spans="1:9" ht="13.5" thickBot="1">
      <c r="A68" s="81"/>
      <c r="B68" s="1137" t="s">
        <v>331</v>
      </c>
      <c r="C68" s="1137"/>
      <c r="D68" s="1137"/>
      <c r="E68" s="1137"/>
      <c r="F68" s="435">
        <f>F64+F67</f>
        <v>503862</v>
      </c>
      <c r="G68" s="435">
        <f>G64+G67</f>
        <v>100173</v>
      </c>
      <c r="H68" s="435">
        <f>H64+H67</f>
        <v>44917</v>
      </c>
      <c r="I68" s="218">
        <f>H68/G68*100</f>
        <v>44.839427789923434</v>
      </c>
    </row>
    <row r="69" ht="13.5" thickTop="1"/>
  </sheetData>
  <sheetProtection/>
  <mergeCells count="70">
    <mergeCell ref="A33:A34"/>
    <mergeCell ref="B33:E34"/>
    <mergeCell ref="B46:E46"/>
    <mergeCell ref="B35:E35"/>
    <mergeCell ref="B37:E37"/>
    <mergeCell ref="B38:E38"/>
    <mergeCell ref="G33:G34"/>
    <mergeCell ref="F33:F34"/>
    <mergeCell ref="B62:E62"/>
    <mergeCell ref="B63:E63"/>
    <mergeCell ref="B40:E40"/>
    <mergeCell ref="B42:E42"/>
    <mergeCell ref="B56:E56"/>
    <mergeCell ref="B47:E47"/>
    <mergeCell ref="B19:E19"/>
    <mergeCell ref="B20:E20"/>
    <mergeCell ref="B21:E21"/>
    <mergeCell ref="B27:E27"/>
    <mergeCell ref="B22:E22"/>
    <mergeCell ref="B29:E29"/>
    <mergeCell ref="B32:E32"/>
    <mergeCell ref="B30:E30"/>
    <mergeCell ref="B31:E31"/>
    <mergeCell ref="B23:E23"/>
    <mergeCell ref="B28:E28"/>
    <mergeCell ref="B53:E53"/>
    <mergeCell ref="E1:I1"/>
    <mergeCell ref="A4:I4"/>
    <mergeCell ref="F7:I7"/>
    <mergeCell ref="H33:H34"/>
    <mergeCell ref="I33:I34"/>
    <mergeCell ref="B10:E10"/>
    <mergeCell ref="G8:G9"/>
    <mergeCell ref="H8:H9"/>
    <mergeCell ref="B16:E16"/>
    <mergeCell ref="B11:E11"/>
    <mergeCell ref="B68:E68"/>
    <mergeCell ref="B51:E51"/>
    <mergeCell ref="B58:E58"/>
    <mergeCell ref="B54:E54"/>
    <mergeCell ref="B55:E55"/>
    <mergeCell ref="B57:E57"/>
    <mergeCell ref="B64:E64"/>
    <mergeCell ref="B66:E66"/>
    <mergeCell ref="B59:E59"/>
    <mergeCell ref="F8:F9"/>
    <mergeCell ref="A5:I5"/>
    <mergeCell ref="A8:A9"/>
    <mergeCell ref="B8:E9"/>
    <mergeCell ref="I8:I9"/>
    <mergeCell ref="B12:E12"/>
    <mergeCell ref="B15:E15"/>
    <mergeCell ref="B14:E14"/>
    <mergeCell ref="B48:E48"/>
    <mergeCell ref="B44:E44"/>
    <mergeCell ref="B17:E17"/>
    <mergeCell ref="B43:E43"/>
    <mergeCell ref="B39:E39"/>
    <mergeCell ref="B13:E13"/>
    <mergeCell ref="B18:E18"/>
    <mergeCell ref="B60:E60"/>
    <mergeCell ref="B67:E67"/>
    <mergeCell ref="B52:E52"/>
    <mergeCell ref="B24:E24"/>
    <mergeCell ref="B26:E26"/>
    <mergeCell ref="B25:E25"/>
    <mergeCell ref="B36:E36"/>
    <mergeCell ref="B61:E61"/>
    <mergeCell ref="B49:E49"/>
    <mergeCell ref="B50:E50"/>
  </mergeCells>
  <printOptions/>
  <pageMargins left="0.75" right="0.75" top="1" bottom="0.7" header="0.5" footer="0.5"/>
  <pageSetup firstPageNumber="23" useFirstPageNumber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144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3.75390625" style="82" customWidth="1"/>
    <col min="2" max="3" width="9.125" style="82" customWidth="1"/>
    <col min="4" max="4" width="12.875" style="82" customWidth="1"/>
    <col min="5" max="5" width="13.875" style="82" customWidth="1"/>
    <col min="6" max="6" width="11.875" style="82" customWidth="1"/>
    <col min="7" max="7" width="11.75390625" style="82" customWidth="1"/>
    <col min="8" max="8" width="12.25390625" style="82" customWidth="1"/>
    <col min="9" max="9" width="10.75390625" style="82" customWidth="1"/>
    <col min="10" max="16384" width="9.125" style="82" customWidth="1"/>
  </cols>
  <sheetData>
    <row r="1" spans="6:10" ht="12.75">
      <c r="F1" s="1201"/>
      <c r="G1" s="1201"/>
      <c r="H1" s="1201"/>
      <c r="I1" s="1201"/>
      <c r="J1" s="84"/>
    </row>
    <row r="2" spans="6:10" ht="15">
      <c r="F2" s="83"/>
      <c r="G2" s="83"/>
      <c r="H2" s="241"/>
      <c r="I2" s="241" t="s">
        <v>404</v>
      </c>
      <c r="J2" s="84"/>
    </row>
    <row r="3" spans="6:10" ht="15">
      <c r="F3" s="83"/>
      <c r="G3" s="83"/>
      <c r="H3" s="241"/>
      <c r="I3" s="241"/>
      <c r="J3" s="84"/>
    </row>
    <row r="4" spans="1:10" ht="12.75">
      <c r="A4" s="1100" t="s">
        <v>874</v>
      </c>
      <c r="B4" s="1100"/>
      <c r="C4" s="1100"/>
      <c r="D4" s="1100"/>
      <c r="E4" s="1100"/>
      <c r="F4" s="1100"/>
      <c r="G4" s="1100"/>
      <c r="H4" s="1100"/>
      <c r="I4" s="1100"/>
      <c r="J4" s="85"/>
    </row>
    <row r="5" spans="1:10" ht="16.5" customHeight="1">
      <c r="A5" s="1203" t="s">
        <v>492</v>
      </c>
      <c r="B5" s="1203"/>
      <c r="C5" s="1203"/>
      <c r="D5" s="1203"/>
      <c r="E5" s="1203"/>
      <c r="F5" s="1203"/>
      <c r="G5" s="1203"/>
      <c r="H5" s="1203"/>
      <c r="I5" s="1203"/>
      <c r="J5" s="85"/>
    </row>
    <row r="6" spans="1:10" ht="12.75">
      <c r="A6" s="1203" t="s">
        <v>666</v>
      </c>
      <c r="B6" s="1204"/>
      <c r="C6" s="1204"/>
      <c r="D6" s="1204"/>
      <c r="E6" s="1204"/>
      <c r="F6" s="1204"/>
      <c r="G6" s="1204"/>
      <c r="H6" s="1204"/>
      <c r="I6" s="1204"/>
      <c r="J6" s="85"/>
    </row>
    <row r="7" spans="2:9" ht="12.75">
      <c r="B7" s="85"/>
      <c r="C7" s="85"/>
      <c r="D7" s="85"/>
      <c r="E7" s="85"/>
      <c r="F7" s="85"/>
      <c r="G7" s="85"/>
      <c r="H7" s="85"/>
      <c r="I7" s="85"/>
    </row>
    <row r="8" spans="6:9" ht="13.5" thickBot="1">
      <c r="F8" s="1202" t="s">
        <v>70</v>
      </c>
      <c r="G8" s="1202"/>
      <c r="H8" s="1202"/>
      <c r="I8" s="1202"/>
    </row>
    <row r="9" spans="1:10" ht="13.5" customHeight="1" thickTop="1">
      <c r="A9" s="1190" t="s">
        <v>71</v>
      </c>
      <c r="B9" s="1188" t="s">
        <v>72</v>
      </c>
      <c r="C9" s="1188"/>
      <c r="D9" s="1188"/>
      <c r="E9" s="1188"/>
      <c r="F9" s="1186" t="s">
        <v>648</v>
      </c>
      <c r="G9" s="1186" t="s">
        <v>649</v>
      </c>
      <c r="H9" s="1186" t="s">
        <v>650</v>
      </c>
      <c r="I9" s="915" t="s">
        <v>676</v>
      </c>
      <c r="J9" s="100"/>
    </row>
    <row r="10" spans="1:10" ht="24" customHeight="1">
      <c r="A10" s="1191"/>
      <c r="B10" s="1189"/>
      <c r="C10" s="1189"/>
      <c r="D10" s="1189"/>
      <c r="E10" s="1189"/>
      <c r="F10" s="1187"/>
      <c r="G10" s="942"/>
      <c r="H10" s="942"/>
      <c r="I10" s="939"/>
      <c r="J10" s="100"/>
    </row>
    <row r="11" spans="1:10" ht="29.25" customHeight="1">
      <c r="A11" s="86"/>
      <c r="B11" s="1192" t="s">
        <v>492</v>
      </c>
      <c r="C11" s="1193"/>
      <c r="D11" s="1193"/>
      <c r="E11" s="1194"/>
      <c r="F11" s="87"/>
      <c r="G11" s="137"/>
      <c r="H11" s="137"/>
      <c r="I11" s="88"/>
      <c r="J11" s="100"/>
    </row>
    <row r="12" spans="1:10" ht="16.5" customHeight="1">
      <c r="A12" s="89"/>
      <c r="B12" s="1196" t="s">
        <v>73</v>
      </c>
      <c r="C12" s="1196"/>
      <c r="D12" s="1196"/>
      <c r="E12" s="1196"/>
      <c r="F12" s="90"/>
      <c r="G12" s="138"/>
      <c r="H12" s="138"/>
      <c r="I12" s="91"/>
      <c r="J12" s="100"/>
    </row>
    <row r="13" spans="1:10" ht="16.5" customHeight="1">
      <c r="A13" s="145" t="s">
        <v>135</v>
      </c>
      <c r="B13" s="1196" t="s">
        <v>74</v>
      </c>
      <c r="C13" s="1196"/>
      <c r="D13" s="1196"/>
      <c r="E13" s="1196"/>
      <c r="F13" s="179">
        <f>F14+F16</f>
        <v>0</v>
      </c>
      <c r="G13" s="179">
        <f>G14+G16</f>
        <v>445280</v>
      </c>
      <c r="H13" s="179">
        <f>H14+H16</f>
        <v>151355</v>
      </c>
      <c r="I13" s="166">
        <f>H13/G13*100</f>
        <v>33.99097197269134</v>
      </c>
      <c r="J13" s="100"/>
    </row>
    <row r="14" spans="1:10" ht="12.75" customHeight="1">
      <c r="A14" s="92" t="s">
        <v>75</v>
      </c>
      <c r="B14" s="1182" t="s">
        <v>76</v>
      </c>
      <c r="C14" s="1182"/>
      <c r="D14" s="1182"/>
      <c r="E14" s="1182"/>
      <c r="F14" s="146">
        <v>0</v>
      </c>
      <c r="G14" s="147">
        <v>81368</v>
      </c>
      <c r="H14" s="147">
        <v>57855</v>
      </c>
      <c r="I14" s="167">
        <f>H14/G14*100</f>
        <v>71.10289057123194</v>
      </c>
      <c r="J14" s="100"/>
    </row>
    <row r="15" spans="1:10" ht="12.75" customHeight="1">
      <c r="A15" s="93" t="s">
        <v>77</v>
      </c>
      <c r="B15" s="1198" t="s">
        <v>282</v>
      </c>
      <c r="C15" s="1199"/>
      <c r="D15" s="1199"/>
      <c r="E15" s="1200"/>
      <c r="F15" s="619">
        <v>0</v>
      </c>
      <c r="G15" s="480">
        <v>0</v>
      </c>
      <c r="H15" s="480">
        <v>0</v>
      </c>
      <c r="I15" s="181">
        <v>0</v>
      </c>
      <c r="J15" s="100"/>
    </row>
    <row r="16" spans="1:10" ht="12.75" customHeight="1">
      <c r="A16" s="93" t="s">
        <v>85</v>
      </c>
      <c r="B16" s="1184" t="s">
        <v>78</v>
      </c>
      <c r="C16" s="1184"/>
      <c r="D16" s="1184"/>
      <c r="E16" s="1184"/>
      <c r="F16" s="148">
        <v>0</v>
      </c>
      <c r="G16" s="148">
        <f>SUM(G17:G20)</f>
        <v>363912</v>
      </c>
      <c r="H16" s="148">
        <f>SUM(H17:H20)</f>
        <v>93500</v>
      </c>
      <c r="I16" s="168">
        <f>H16/G16*100</f>
        <v>25.693024687287036</v>
      </c>
      <c r="J16" s="100"/>
    </row>
    <row r="17" spans="1:10" ht="12.75">
      <c r="A17" s="95" t="s">
        <v>283</v>
      </c>
      <c r="B17" s="1184" t="s">
        <v>79</v>
      </c>
      <c r="C17" s="1184"/>
      <c r="D17" s="1184"/>
      <c r="E17" s="1184"/>
      <c r="F17" s="149">
        <v>0</v>
      </c>
      <c r="G17" s="150">
        <v>0</v>
      </c>
      <c r="H17" s="150">
        <v>0</v>
      </c>
      <c r="I17" s="164">
        <v>0</v>
      </c>
      <c r="J17" s="100"/>
    </row>
    <row r="18" spans="1:10" ht="12.75">
      <c r="A18" s="95" t="s">
        <v>284</v>
      </c>
      <c r="B18" s="1184" t="s">
        <v>80</v>
      </c>
      <c r="C18" s="1184"/>
      <c r="D18" s="1184"/>
      <c r="E18" s="1184"/>
      <c r="F18" s="149">
        <v>0</v>
      </c>
      <c r="G18" s="150">
        <v>82648</v>
      </c>
      <c r="H18" s="150">
        <v>82500</v>
      </c>
      <c r="I18" s="164">
        <f aca="true" t="shared" si="0" ref="I18:I23">H18/G18*100</f>
        <v>99.82092730616591</v>
      </c>
      <c r="J18" s="100"/>
    </row>
    <row r="19" spans="1:10" ht="12.75" customHeight="1">
      <c r="A19" s="95" t="s">
        <v>285</v>
      </c>
      <c r="B19" s="1184" t="s">
        <v>81</v>
      </c>
      <c r="C19" s="1184"/>
      <c r="D19" s="1184"/>
      <c r="E19" s="1184"/>
      <c r="F19" s="149">
        <v>0</v>
      </c>
      <c r="G19" s="150">
        <v>275331</v>
      </c>
      <c r="H19" s="150">
        <v>7600</v>
      </c>
      <c r="I19" s="164">
        <f t="shared" si="0"/>
        <v>2.760313949391823</v>
      </c>
      <c r="J19" s="100"/>
    </row>
    <row r="20" spans="1:10" ht="12.75">
      <c r="A20" s="96" t="s">
        <v>433</v>
      </c>
      <c r="B20" s="1183" t="s">
        <v>82</v>
      </c>
      <c r="C20" s="1183"/>
      <c r="D20" s="1183"/>
      <c r="E20" s="1183"/>
      <c r="F20" s="151">
        <v>0</v>
      </c>
      <c r="G20" s="152">
        <v>5933</v>
      </c>
      <c r="H20" s="152">
        <v>3400</v>
      </c>
      <c r="I20" s="164">
        <f t="shared" si="0"/>
        <v>57.306590257879655</v>
      </c>
      <c r="J20" s="100"/>
    </row>
    <row r="21" spans="1:10" ht="12.75">
      <c r="A21" s="97" t="s">
        <v>388</v>
      </c>
      <c r="B21" s="1174" t="s">
        <v>84</v>
      </c>
      <c r="C21" s="1175"/>
      <c r="D21" s="1175"/>
      <c r="E21" s="1176"/>
      <c r="F21" s="153">
        <f>F22</f>
        <v>0</v>
      </c>
      <c r="G21" s="153">
        <f>G22</f>
        <v>666780</v>
      </c>
      <c r="H21" s="153">
        <f>H22</f>
        <v>560403</v>
      </c>
      <c r="I21" s="166">
        <f t="shared" si="0"/>
        <v>84.04616215243409</v>
      </c>
      <c r="J21" s="100"/>
    </row>
    <row r="22" spans="1:10" ht="12.75" customHeight="1">
      <c r="A22" s="98" t="s">
        <v>92</v>
      </c>
      <c r="B22" s="1182" t="s">
        <v>86</v>
      </c>
      <c r="C22" s="1182"/>
      <c r="D22" s="1182"/>
      <c r="E22" s="1182"/>
      <c r="F22" s="146">
        <f>SUM(F23:F27)</f>
        <v>0</v>
      </c>
      <c r="G22" s="146">
        <f>SUM(G23:G30)</f>
        <v>666780</v>
      </c>
      <c r="H22" s="146">
        <f>SUM(H23:H30)</f>
        <v>560403</v>
      </c>
      <c r="I22" s="167">
        <f t="shared" si="0"/>
        <v>84.04616215243409</v>
      </c>
      <c r="J22" s="100"/>
    </row>
    <row r="23" spans="1:10" ht="12.75">
      <c r="A23" s="95" t="s">
        <v>286</v>
      </c>
      <c r="B23" s="1184" t="s">
        <v>87</v>
      </c>
      <c r="C23" s="1184"/>
      <c r="D23" s="1184"/>
      <c r="E23" s="1184"/>
      <c r="F23" s="149">
        <v>0</v>
      </c>
      <c r="G23" s="150">
        <v>444107</v>
      </c>
      <c r="H23" s="150">
        <v>462650</v>
      </c>
      <c r="I23" s="164">
        <f t="shared" si="0"/>
        <v>104.17534513079055</v>
      </c>
      <c r="J23" s="100"/>
    </row>
    <row r="24" spans="1:10" ht="12.75">
      <c r="A24" s="95" t="s">
        <v>287</v>
      </c>
      <c r="B24" s="1184" t="s">
        <v>88</v>
      </c>
      <c r="C24" s="1184"/>
      <c r="D24" s="1184"/>
      <c r="E24" s="1184"/>
      <c r="F24" s="149">
        <v>0</v>
      </c>
      <c r="G24" s="150">
        <v>21644</v>
      </c>
      <c r="H24" s="150">
        <v>0</v>
      </c>
      <c r="I24" s="164">
        <f aca="true" t="shared" si="1" ref="I24:I29">H24/G24*100</f>
        <v>0</v>
      </c>
      <c r="J24" s="100"/>
    </row>
    <row r="25" spans="1:10" ht="12.75">
      <c r="A25" s="95" t="s">
        <v>288</v>
      </c>
      <c r="B25" s="1184" t="s">
        <v>159</v>
      </c>
      <c r="C25" s="1184"/>
      <c r="D25" s="1184"/>
      <c r="E25" s="1184"/>
      <c r="F25" s="149">
        <v>0</v>
      </c>
      <c r="G25" s="150">
        <v>42218</v>
      </c>
      <c r="H25" s="150">
        <v>0</v>
      </c>
      <c r="I25" s="164">
        <f t="shared" si="1"/>
        <v>0</v>
      </c>
      <c r="J25" s="100"/>
    </row>
    <row r="26" spans="1:10" ht="12.75">
      <c r="A26" s="99" t="s">
        <v>289</v>
      </c>
      <c r="B26" s="1161" t="s">
        <v>89</v>
      </c>
      <c r="C26" s="1222"/>
      <c r="D26" s="1222"/>
      <c r="E26" s="1223"/>
      <c r="F26" s="154">
        <v>0</v>
      </c>
      <c r="G26" s="155">
        <v>0</v>
      </c>
      <c r="H26" s="155">
        <v>0</v>
      </c>
      <c r="I26" s="164">
        <v>0</v>
      </c>
      <c r="J26" s="100"/>
    </row>
    <row r="27" spans="1:10" ht="12.75">
      <c r="A27" s="95" t="s">
        <v>290</v>
      </c>
      <c r="B27" s="1161" t="s">
        <v>90</v>
      </c>
      <c r="C27" s="1222"/>
      <c r="D27" s="1222"/>
      <c r="E27" s="1223"/>
      <c r="F27" s="156">
        <v>0</v>
      </c>
      <c r="G27" s="157">
        <v>130654</v>
      </c>
      <c r="H27" s="157">
        <v>73516</v>
      </c>
      <c r="I27" s="164">
        <f t="shared" si="1"/>
        <v>56.26769941984172</v>
      </c>
      <c r="J27" s="100"/>
    </row>
    <row r="28" spans="1:10" ht="12.75">
      <c r="A28" s="649" t="s">
        <v>291</v>
      </c>
      <c r="B28" s="1164" t="s">
        <v>769</v>
      </c>
      <c r="C28" s="964"/>
      <c r="D28" s="964"/>
      <c r="E28" s="965"/>
      <c r="F28" s="156">
        <v>0</v>
      </c>
      <c r="G28" s="157">
        <v>0</v>
      </c>
      <c r="H28" s="157">
        <v>24237</v>
      </c>
      <c r="I28" s="164">
        <v>0</v>
      </c>
      <c r="J28" s="100"/>
    </row>
    <row r="29" spans="1:10" ht="12.75">
      <c r="A29" s="649" t="s">
        <v>292</v>
      </c>
      <c r="B29" s="1164" t="s">
        <v>475</v>
      </c>
      <c r="C29" s="964"/>
      <c r="D29" s="964"/>
      <c r="E29" s="965"/>
      <c r="F29" s="156">
        <v>0</v>
      </c>
      <c r="G29" s="157">
        <v>28157</v>
      </c>
      <c r="H29" s="157"/>
      <c r="I29" s="164">
        <f t="shared" si="1"/>
        <v>0</v>
      </c>
      <c r="J29" s="100"/>
    </row>
    <row r="30" spans="1:10" ht="12.75">
      <c r="A30" s="652" t="s">
        <v>293</v>
      </c>
      <c r="B30" s="1171" t="s">
        <v>156</v>
      </c>
      <c r="C30" s="978"/>
      <c r="D30" s="978"/>
      <c r="E30" s="960"/>
      <c r="F30" s="650">
        <v>0</v>
      </c>
      <c r="G30" s="651">
        <v>0</v>
      </c>
      <c r="H30" s="650">
        <v>0</v>
      </c>
      <c r="I30" s="164">
        <v>0</v>
      </c>
      <c r="J30" s="100"/>
    </row>
    <row r="31" spans="1:10" ht="12.75">
      <c r="A31" s="96" t="s">
        <v>137</v>
      </c>
      <c r="B31" s="1229" t="s">
        <v>498</v>
      </c>
      <c r="C31" s="1229"/>
      <c r="D31" s="1229"/>
      <c r="E31" s="1229"/>
      <c r="F31" s="161">
        <f>SUM(F32:F32)</f>
        <v>0</v>
      </c>
      <c r="G31" s="161">
        <f>SUM(G32:G32)</f>
        <v>48</v>
      </c>
      <c r="H31" s="161">
        <f>SUM(H32:H32)</f>
        <v>0</v>
      </c>
      <c r="I31" s="166">
        <f aca="true" t="shared" si="2" ref="I31:I37">H31/G31*100</f>
        <v>0</v>
      </c>
      <c r="J31" s="100"/>
    </row>
    <row r="32" spans="1:10" ht="12.75">
      <c r="A32" s="98" t="s">
        <v>104</v>
      </c>
      <c r="B32" s="1182" t="s">
        <v>100</v>
      </c>
      <c r="C32" s="1182"/>
      <c r="D32" s="1182"/>
      <c r="E32" s="1182"/>
      <c r="F32" s="162">
        <v>0</v>
      </c>
      <c r="G32" s="162">
        <v>48</v>
      </c>
      <c r="H32" s="162">
        <v>0</v>
      </c>
      <c r="I32" s="242">
        <f t="shared" si="2"/>
        <v>0</v>
      </c>
      <c r="J32" s="100"/>
    </row>
    <row r="33" spans="1:10" ht="12.75">
      <c r="A33" s="105" t="s">
        <v>138</v>
      </c>
      <c r="B33" s="1197" t="s">
        <v>357</v>
      </c>
      <c r="C33" s="1197"/>
      <c r="D33" s="1197"/>
      <c r="E33" s="1197"/>
      <c r="F33" s="153">
        <v>0</v>
      </c>
      <c r="G33" s="153">
        <v>55128</v>
      </c>
      <c r="H33" s="153">
        <v>36343</v>
      </c>
      <c r="I33" s="166">
        <f t="shared" si="2"/>
        <v>65.92475692932811</v>
      </c>
      <c r="J33" s="100"/>
    </row>
    <row r="34" spans="1:10" ht="12.75">
      <c r="A34" s="99"/>
      <c r="B34" s="1161" t="s">
        <v>370</v>
      </c>
      <c r="C34" s="1162"/>
      <c r="D34" s="1162"/>
      <c r="E34" s="1163"/>
      <c r="F34" s="156">
        <v>0</v>
      </c>
      <c r="G34" s="157">
        <v>9556</v>
      </c>
      <c r="H34" s="157">
        <v>9543</v>
      </c>
      <c r="I34" s="242">
        <f t="shared" si="2"/>
        <v>99.86395981582253</v>
      </c>
      <c r="J34" s="100"/>
    </row>
    <row r="35" spans="1:10" ht="12.75">
      <c r="A35" s="98" t="s">
        <v>139</v>
      </c>
      <c r="B35" s="1168" t="s">
        <v>116</v>
      </c>
      <c r="C35" s="1169"/>
      <c r="D35" s="1169"/>
      <c r="E35" s="1170"/>
      <c r="F35" s="467">
        <v>0</v>
      </c>
      <c r="G35" s="467">
        <f>SUM(G36)</f>
        <v>0</v>
      </c>
      <c r="H35" s="467">
        <f>SUM(H36)</f>
        <v>8000</v>
      </c>
      <c r="I35" s="169">
        <v>0</v>
      </c>
      <c r="J35" s="100"/>
    </row>
    <row r="36" spans="1:10" ht="13.5" thickBot="1">
      <c r="A36" s="96" t="s">
        <v>117</v>
      </c>
      <c r="B36" s="1171" t="s">
        <v>307</v>
      </c>
      <c r="C36" s="1172"/>
      <c r="D36" s="1172"/>
      <c r="E36" s="1173"/>
      <c r="F36" s="160">
        <v>0</v>
      </c>
      <c r="G36" s="160">
        <v>0</v>
      </c>
      <c r="H36" s="625">
        <v>8000</v>
      </c>
      <c r="I36" s="242">
        <v>0</v>
      </c>
      <c r="J36" s="100"/>
    </row>
    <row r="37" spans="1:10" ht="13.5" thickBot="1">
      <c r="A37" s="457"/>
      <c r="B37" s="1195" t="s">
        <v>501</v>
      </c>
      <c r="C37" s="899"/>
      <c r="D37" s="899"/>
      <c r="E37" s="895"/>
      <c r="F37" s="458">
        <v>0</v>
      </c>
      <c r="G37" s="459">
        <f>G13+G21+G31+G33+G35</f>
        <v>1167236</v>
      </c>
      <c r="H37" s="459">
        <f>H13+H21+H31+H33+H35</f>
        <v>756101</v>
      </c>
      <c r="I37" s="460">
        <f t="shared" si="2"/>
        <v>64.77704594443627</v>
      </c>
      <c r="J37" s="100"/>
    </row>
    <row r="38" spans="1:10" ht="12.75">
      <c r="A38" s="95"/>
      <c r="B38" s="1161"/>
      <c r="C38" s="964"/>
      <c r="D38" s="964"/>
      <c r="E38" s="965"/>
      <c r="F38" s="156"/>
      <c r="G38" s="157"/>
      <c r="H38" s="157"/>
      <c r="I38" s="164"/>
      <c r="J38" s="100"/>
    </row>
    <row r="39" spans="1:10" ht="12.75">
      <c r="A39" s="98" t="s">
        <v>141</v>
      </c>
      <c r="B39" s="1168" t="s">
        <v>91</v>
      </c>
      <c r="C39" s="1169"/>
      <c r="D39" s="1169"/>
      <c r="E39" s="1170"/>
      <c r="F39" s="158">
        <f>SUM(F40:F42)</f>
        <v>0</v>
      </c>
      <c r="G39" s="158">
        <f>SUM(G40:G42)</f>
        <v>22173</v>
      </c>
      <c r="H39" s="158">
        <f>SUM(H40:H42)</f>
        <v>37750</v>
      </c>
      <c r="I39" s="166">
        <f aca="true" t="shared" si="3" ref="I39:I45">H39/G39*100</f>
        <v>170.25210842015065</v>
      </c>
      <c r="J39" s="100"/>
    </row>
    <row r="40" spans="1:10" ht="12.75" customHeight="1">
      <c r="A40" s="98" t="s">
        <v>94</v>
      </c>
      <c r="B40" s="1224" t="s">
        <v>93</v>
      </c>
      <c r="C40" s="1225"/>
      <c r="D40" s="1225"/>
      <c r="E40" s="1226"/>
      <c r="F40" s="624">
        <v>0</v>
      </c>
      <c r="G40" s="624">
        <v>4407</v>
      </c>
      <c r="H40" s="624">
        <v>12181</v>
      </c>
      <c r="I40" s="461">
        <f t="shared" si="3"/>
        <v>276.4011799410029</v>
      </c>
      <c r="J40" s="100"/>
    </row>
    <row r="41" spans="1:10" ht="12.75">
      <c r="A41" s="95" t="s">
        <v>96</v>
      </c>
      <c r="B41" s="1184" t="s">
        <v>95</v>
      </c>
      <c r="C41" s="1184"/>
      <c r="D41" s="1184"/>
      <c r="E41" s="1184"/>
      <c r="F41" s="156">
        <v>0</v>
      </c>
      <c r="G41" s="156">
        <v>13415</v>
      </c>
      <c r="H41" s="156">
        <v>25569</v>
      </c>
      <c r="I41" s="461">
        <f t="shared" si="3"/>
        <v>190.60007454342153</v>
      </c>
      <c r="J41" s="100"/>
    </row>
    <row r="42" spans="1:10" ht="12.75">
      <c r="A42" s="96" t="s">
        <v>99</v>
      </c>
      <c r="B42" s="1227" t="s">
        <v>790</v>
      </c>
      <c r="C42" s="1228"/>
      <c r="D42" s="1228"/>
      <c r="E42" s="1228"/>
      <c r="F42" s="625">
        <v>0</v>
      </c>
      <c r="G42" s="625">
        <v>4351</v>
      </c>
      <c r="H42" s="625">
        <v>0</v>
      </c>
      <c r="I42" s="461">
        <f t="shared" si="3"/>
        <v>0</v>
      </c>
      <c r="J42" s="100"/>
    </row>
    <row r="43" spans="1:10" ht="12.75">
      <c r="A43" s="96" t="s">
        <v>144</v>
      </c>
      <c r="B43" s="1229" t="s">
        <v>499</v>
      </c>
      <c r="C43" s="1229"/>
      <c r="D43" s="1229"/>
      <c r="E43" s="1229"/>
      <c r="F43" s="161">
        <f>SUM(F44:F44)</f>
        <v>0</v>
      </c>
      <c r="G43" s="161">
        <f>SUM(G44:G44)</f>
        <v>4908</v>
      </c>
      <c r="H43" s="161">
        <f>SUM(H44:H44)</f>
        <v>1167</v>
      </c>
      <c r="I43" s="166">
        <f t="shared" si="3"/>
        <v>23.77750611246944</v>
      </c>
      <c r="J43" s="100"/>
    </row>
    <row r="44" spans="1:10" ht="12.75">
      <c r="A44" s="95" t="s">
        <v>108</v>
      </c>
      <c r="B44" s="1184" t="s">
        <v>105</v>
      </c>
      <c r="C44" s="1184"/>
      <c r="D44" s="1184"/>
      <c r="E44" s="1184"/>
      <c r="F44" s="177"/>
      <c r="G44" s="177">
        <v>4908</v>
      </c>
      <c r="H44" s="177">
        <v>1167</v>
      </c>
      <c r="I44" s="180">
        <f t="shared" si="3"/>
        <v>23.77750611246944</v>
      </c>
      <c r="J44" s="100"/>
    </row>
    <row r="45" spans="1:10" ht="12.75">
      <c r="A45" s="106" t="s">
        <v>364</v>
      </c>
      <c r="B45" s="1255" t="s">
        <v>361</v>
      </c>
      <c r="C45" s="1256"/>
      <c r="D45" s="1256"/>
      <c r="E45" s="1257"/>
      <c r="F45" s="153">
        <v>0</v>
      </c>
      <c r="G45" s="153">
        <v>54651</v>
      </c>
      <c r="H45" s="153">
        <v>0</v>
      </c>
      <c r="I45" s="166">
        <f t="shared" si="3"/>
        <v>0</v>
      </c>
      <c r="J45" s="100"/>
    </row>
    <row r="46" spans="1:10" ht="13.5" thickBot="1">
      <c r="A46" s="99"/>
      <c r="B46" s="1161" t="s">
        <v>370</v>
      </c>
      <c r="C46" s="1162"/>
      <c r="D46" s="1162"/>
      <c r="E46" s="1163"/>
      <c r="F46" s="154">
        <v>0</v>
      </c>
      <c r="G46" s="155">
        <v>0</v>
      </c>
      <c r="H46" s="155">
        <v>0</v>
      </c>
      <c r="I46" s="461">
        <v>0</v>
      </c>
      <c r="J46" s="100"/>
    </row>
    <row r="47" spans="1:10" ht="13.5" thickBot="1">
      <c r="A47" s="462"/>
      <c r="B47" s="1195" t="s">
        <v>502</v>
      </c>
      <c r="C47" s="899"/>
      <c r="D47" s="899"/>
      <c r="E47" s="895"/>
      <c r="F47" s="463">
        <v>0</v>
      </c>
      <c r="G47" s="464">
        <f>G39+G43+G45</f>
        <v>81732</v>
      </c>
      <c r="H47" s="464">
        <f>H39+H43+H45</f>
        <v>38917</v>
      </c>
      <c r="I47" s="460">
        <f>H47/G47*100</f>
        <v>47.615377086086234</v>
      </c>
      <c r="J47" s="100"/>
    </row>
    <row r="48" spans="1:10" ht="13.5" thickBot="1">
      <c r="A48" s="99"/>
      <c r="B48" s="1161"/>
      <c r="C48" s="956"/>
      <c r="D48" s="956"/>
      <c r="E48" s="965"/>
      <c r="F48" s="154"/>
      <c r="G48" s="155"/>
      <c r="H48" s="155"/>
      <c r="I48" s="164"/>
      <c r="J48" s="100"/>
    </row>
    <row r="49" spans="1:10" ht="12.75" customHeight="1">
      <c r="A49" s="450" t="s">
        <v>371</v>
      </c>
      <c r="B49" s="1243" t="s">
        <v>106</v>
      </c>
      <c r="C49" s="1244"/>
      <c r="D49" s="1244"/>
      <c r="E49" s="1245"/>
      <c r="F49" s="1209">
        <v>0</v>
      </c>
      <c r="G49" s="1209">
        <v>4522</v>
      </c>
      <c r="H49" s="1209">
        <v>1000</v>
      </c>
      <c r="I49" s="1205">
        <f>H49/G49*100</f>
        <v>22.114108801415302</v>
      </c>
      <c r="J49" s="100"/>
    </row>
    <row r="50" spans="1:10" ht="13.5" thickBot="1">
      <c r="A50" s="466"/>
      <c r="B50" s="1233" t="s">
        <v>107</v>
      </c>
      <c r="C50" s="1234"/>
      <c r="D50" s="1234"/>
      <c r="E50" s="1235"/>
      <c r="F50" s="1210"/>
      <c r="G50" s="1210"/>
      <c r="H50" s="1210"/>
      <c r="I50" s="1206"/>
      <c r="J50" s="100"/>
    </row>
    <row r="51" spans="1:10" ht="13.5" thickBot="1">
      <c r="A51" s="99"/>
      <c r="B51" s="477"/>
      <c r="C51" s="476"/>
      <c r="D51" s="476"/>
      <c r="E51" s="478"/>
      <c r="F51" s="653"/>
      <c r="G51" s="653"/>
      <c r="H51" s="653"/>
      <c r="I51" s="473"/>
      <c r="J51" s="100"/>
    </row>
    <row r="52" spans="1:10" ht="13.5" thickBot="1">
      <c r="A52" s="462"/>
      <c r="B52" s="1249" t="s">
        <v>667</v>
      </c>
      <c r="C52" s="1250"/>
      <c r="D52" s="1250"/>
      <c r="E52" s="1251"/>
      <c r="F52" s="656">
        <v>0</v>
      </c>
      <c r="G52" s="656">
        <f>G37+G47+G49</f>
        <v>1253490</v>
      </c>
      <c r="H52" s="656">
        <f>H37+H47+H49</f>
        <v>796018</v>
      </c>
      <c r="I52" s="460">
        <f>H52/G52*100</f>
        <v>63.50413645102873</v>
      </c>
      <c r="J52" s="100"/>
    </row>
    <row r="53" spans="1:10" ht="12.75">
      <c r="A53" s="99"/>
      <c r="B53" s="1179"/>
      <c r="C53" s="956"/>
      <c r="D53" s="956"/>
      <c r="E53" s="965"/>
      <c r="F53" s="465"/>
      <c r="G53" s="465"/>
      <c r="H53" s="465"/>
      <c r="I53" s="181"/>
      <c r="J53" s="100"/>
    </row>
    <row r="54" spans="1:10" ht="12.75">
      <c r="A54" s="101" t="s">
        <v>405</v>
      </c>
      <c r="B54" s="1174" t="s">
        <v>503</v>
      </c>
      <c r="C54" s="1175"/>
      <c r="D54" s="1175"/>
      <c r="E54" s="1176"/>
      <c r="F54" s="153">
        <f>SUM(F55:F56)</f>
        <v>0</v>
      </c>
      <c r="G54" s="153">
        <f>SUM(G55:G56)</f>
        <v>41019</v>
      </c>
      <c r="H54" s="153">
        <f>SUM(H55:H56)</f>
        <v>0</v>
      </c>
      <c r="I54" s="166">
        <f>H54/G54*100</f>
        <v>0</v>
      </c>
      <c r="J54" s="100"/>
    </row>
    <row r="55" spans="1:10" ht="12.75" customHeight="1">
      <c r="A55" s="95" t="s">
        <v>112</v>
      </c>
      <c r="B55" s="1161" t="s">
        <v>160</v>
      </c>
      <c r="C55" s="1177"/>
      <c r="D55" s="1177"/>
      <c r="E55" s="1178"/>
      <c r="F55" s="178"/>
      <c r="G55" s="672">
        <v>37826</v>
      </c>
      <c r="H55" s="633">
        <v>0</v>
      </c>
      <c r="I55" s="461">
        <f>H55/G55*100</f>
        <v>0</v>
      </c>
      <c r="J55" s="100"/>
    </row>
    <row r="56" spans="1:10" ht="12.75">
      <c r="A56" s="95" t="s">
        <v>114</v>
      </c>
      <c r="B56" s="1171" t="s">
        <v>332</v>
      </c>
      <c r="C56" s="1172"/>
      <c r="D56" s="1172"/>
      <c r="E56" s="1173"/>
      <c r="F56" s="178"/>
      <c r="G56" s="672">
        <v>3193</v>
      </c>
      <c r="H56" s="672">
        <v>0</v>
      </c>
      <c r="I56" s="165">
        <f>H56/G56*100</f>
        <v>0</v>
      </c>
      <c r="J56" s="100"/>
    </row>
    <row r="57" spans="1:10" ht="12.75">
      <c r="A57" s="98" t="s">
        <v>500</v>
      </c>
      <c r="B57" s="1242" t="s">
        <v>390</v>
      </c>
      <c r="C57" s="984"/>
      <c r="D57" s="984"/>
      <c r="E57" s="985"/>
      <c r="F57" s="163">
        <v>0</v>
      </c>
      <c r="G57" s="192">
        <v>2300</v>
      </c>
      <c r="H57" s="192">
        <v>0</v>
      </c>
      <c r="I57" s="169">
        <f>H57/G57*100</f>
        <v>0</v>
      </c>
      <c r="J57" s="100"/>
    </row>
    <row r="58" spans="1:10" ht="12.75" customHeight="1" thickBot="1">
      <c r="A58" s="144"/>
      <c r="B58" s="1254" t="s">
        <v>504</v>
      </c>
      <c r="C58" s="1254"/>
      <c r="D58" s="1254"/>
      <c r="E58" s="1254"/>
      <c r="F58" s="468">
        <f>F37+F47+F49+F54+F57</f>
        <v>0</v>
      </c>
      <c r="G58" s="468">
        <f>G37+G47+G49+G54+G57</f>
        <v>1296809</v>
      </c>
      <c r="H58" s="468">
        <f>H37+H47+H49+H54+H57</f>
        <v>796018</v>
      </c>
      <c r="I58" s="219">
        <f>H58/G58*100</f>
        <v>61.382825072929016</v>
      </c>
      <c r="J58" s="100"/>
    </row>
    <row r="59" spans="1:9" ht="12.75" customHeight="1" thickTop="1">
      <c r="A59" s="102"/>
      <c r="B59" s="103"/>
      <c r="C59" s="103"/>
      <c r="D59" s="103"/>
      <c r="E59" s="103"/>
      <c r="F59" s="139"/>
      <c r="G59" s="139"/>
      <c r="H59" s="139"/>
      <c r="I59" s="140"/>
    </row>
    <row r="60" spans="1:9" ht="12.75" customHeight="1">
      <c r="A60" s="102"/>
      <c r="B60" s="103"/>
      <c r="C60" s="103"/>
      <c r="D60" s="103"/>
      <c r="E60" s="103"/>
      <c r="F60" s="139"/>
      <c r="G60" s="139"/>
      <c r="H60" s="139"/>
      <c r="I60" s="140"/>
    </row>
    <row r="61" spans="1:9" ht="12.75" customHeight="1">
      <c r="A61" s="102"/>
      <c r="B61" s="103"/>
      <c r="C61" s="103"/>
      <c r="D61" s="103"/>
      <c r="E61" s="103"/>
      <c r="F61" s="139"/>
      <c r="G61" s="139"/>
      <c r="H61" s="139"/>
      <c r="I61" s="140"/>
    </row>
    <row r="62" spans="1:9" ht="12.75" customHeight="1">
      <c r="A62" s="102"/>
      <c r="B62" s="103"/>
      <c r="C62" s="103"/>
      <c r="D62" s="103"/>
      <c r="E62" s="103"/>
      <c r="F62" s="139"/>
      <c r="G62" s="139"/>
      <c r="H62" s="139"/>
      <c r="I62" s="140"/>
    </row>
    <row r="63" spans="1:9" ht="12.75" customHeight="1">
      <c r="A63" s="102"/>
      <c r="B63" s="103"/>
      <c r="C63" s="103"/>
      <c r="D63" s="103"/>
      <c r="E63" s="103"/>
      <c r="F63" s="139"/>
      <c r="G63" s="139"/>
      <c r="H63" s="139"/>
      <c r="I63" s="140"/>
    </row>
    <row r="64" spans="1:9" ht="12.75" customHeight="1">
      <c r="A64" s="102"/>
      <c r="B64" s="103"/>
      <c r="C64" s="103"/>
      <c r="D64" s="103"/>
      <c r="E64" s="103"/>
      <c r="F64" s="139"/>
      <c r="G64" s="139"/>
      <c r="H64" s="139"/>
      <c r="I64" s="140"/>
    </row>
    <row r="65" spans="1:9" ht="12.75" customHeight="1">
      <c r="A65" s="102"/>
      <c r="B65" s="103"/>
      <c r="C65" s="103"/>
      <c r="D65" s="103"/>
      <c r="E65" s="103"/>
      <c r="F65" s="1208" t="s">
        <v>424</v>
      </c>
      <c r="G65" s="1181"/>
      <c r="H65" s="1181"/>
      <c r="I65" s="1181"/>
    </row>
    <row r="66" spans="1:9" ht="12.75" customHeight="1">
      <c r="A66" s="102"/>
      <c r="B66" s="103"/>
      <c r="C66" s="103"/>
      <c r="D66" s="103"/>
      <c r="E66" s="103"/>
      <c r="F66" s="139"/>
      <c r="G66" s="139"/>
      <c r="H66" s="139"/>
      <c r="I66" s="140"/>
    </row>
    <row r="67" spans="1:11" s="100" customFormat="1" ht="16.5" customHeight="1" thickBot="1">
      <c r="A67" s="102"/>
      <c r="B67" s="103"/>
      <c r="C67" s="103"/>
      <c r="D67" s="103"/>
      <c r="E67" s="103"/>
      <c r="F67" s="136"/>
      <c r="G67" s="136"/>
      <c r="H67" s="136"/>
      <c r="I67" s="136" t="s">
        <v>70</v>
      </c>
      <c r="J67" s="136"/>
      <c r="K67" s="136"/>
    </row>
    <row r="68" spans="1:9" ht="13.5" customHeight="1" thickTop="1">
      <c r="A68" s="1236"/>
      <c r="B68" s="1238" t="s">
        <v>333</v>
      </c>
      <c r="C68" s="1239"/>
      <c r="D68" s="1239"/>
      <c r="E68" s="1240"/>
      <c r="F68" s="1207" t="s">
        <v>648</v>
      </c>
      <c r="G68" s="1207" t="s">
        <v>663</v>
      </c>
      <c r="H68" s="1207" t="s">
        <v>650</v>
      </c>
      <c r="I68" s="915" t="s">
        <v>676</v>
      </c>
    </row>
    <row r="69" spans="1:9" ht="24" customHeight="1">
      <c r="A69" s="1237"/>
      <c r="B69" s="1241"/>
      <c r="C69" s="978"/>
      <c r="D69" s="978"/>
      <c r="E69" s="960"/>
      <c r="F69" s="1187"/>
      <c r="G69" s="942"/>
      <c r="H69" s="942"/>
      <c r="I69" s="939"/>
    </row>
    <row r="70" spans="1:9" ht="12.75">
      <c r="A70" s="93" t="s">
        <v>75</v>
      </c>
      <c r="B70" s="1214" t="s">
        <v>505</v>
      </c>
      <c r="C70" s="1214"/>
      <c r="D70" s="1214"/>
      <c r="E70" s="1214"/>
      <c r="F70" s="172">
        <v>0</v>
      </c>
      <c r="G70" s="173">
        <v>53847</v>
      </c>
      <c r="H70" s="173">
        <v>74879</v>
      </c>
      <c r="I70" s="94">
        <f>H70/G70*100</f>
        <v>139.0588147900533</v>
      </c>
    </row>
    <row r="71" spans="1:9" ht="12.75">
      <c r="A71" s="93"/>
      <c r="B71" s="1164" t="s">
        <v>506</v>
      </c>
      <c r="C71" s="1214"/>
      <c r="D71" s="1214"/>
      <c r="E71" s="1232"/>
      <c r="F71" s="172">
        <v>0</v>
      </c>
      <c r="G71" s="173">
        <v>24676</v>
      </c>
      <c r="H71" s="173">
        <v>19400</v>
      </c>
      <c r="I71" s="94">
        <f aca="true" t="shared" si="4" ref="I71:I78">H71/G71*100</f>
        <v>78.61890095639488</v>
      </c>
    </row>
    <row r="72" spans="1:9" ht="12.75">
      <c r="A72" s="93" t="s">
        <v>77</v>
      </c>
      <c r="B72" s="1214" t="s">
        <v>507</v>
      </c>
      <c r="C72" s="1214"/>
      <c r="D72" s="1214"/>
      <c r="E72" s="1214"/>
      <c r="F72" s="172">
        <v>0</v>
      </c>
      <c r="G72" s="173">
        <v>11157</v>
      </c>
      <c r="H72" s="173">
        <v>17955</v>
      </c>
      <c r="I72" s="94">
        <f t="shared" si="4"/>
        <v>160.93035762301696</v>
      </c>
    </row>
    <row r="73" spans="1:9" ht="12.75">
      <c r="A73" s="93"/>
      <c r="B73" s="1164" t="s">
        <v>506</v>
      </c>
      <c r="C73" s="1214"/>
      <c r="D73" s="1214"/>
      <c r="E73" s="1232"/>
      <c r="F73" s="172">
        <v>0</v>
      </c>
      <c r="G73" s="173">
        <v>3280</v>
      </c>
      <c r="H73" s="173">
        <v>2600</v>
      </c>
      <c r="I73" s="94">
        <f t="shared" si="4"/>
        <v>79.26829268292683</v>
      </c>
    </row>
    <row r="74" spans="1:9" ht="12.75">
      <c r="A74" s="93" t="s">
        <v>85</v>
      </c>
      <c r="B74" s="1214" t="s">
        <v>508</v>
      </c>
      <c r="C74" s="1214"/>
      <c r="D74" s="1214"/>
      <c r="E74" s="1214"/>
      <c r="F74" s="172">
        <v>0</v>
      </c>
      <c r="G74" s="173">
        <v>172536</v>
      </c>
      <c r="H74" s="173">
        <v>156907</v>
      </c>
      <c r="I74" s="94">
        <f t="shared" si="4"/>
        <v>90.94160059349933</v>
      </c>
    </row>
    <row r="75" spans="1:9" ht="12.75">
      <c r="A75" s="93" t="s">
        <v>92</v>
      </c>
      <c r="B75" s="1214" t="s">
        <v>664</v>
      </c>
      <c r="C75" s="1214"/>
      <c r="D75" s="1214"/>
      <c r="E75" s="1214"/>
      <c r="F75" s="174">
        <v>0</v>
      </c>
      <c r="G75" s="175">
        <v>2367</v>
      </c>
      <c r="H75" s="175">
        <v>0</v>
      </c>
      <c r="I75" s="94">
        <f t="shared" si="4"/>
        <v>0</v>
      </c>
    </row>
    <row r="76" spans="1:9" ht="12.75">
      <c r="A76" s="93" t="s">
        <v>94</v>
      </c>
      <c r="B76" s="1214" t="s">
        <v>509</v>
      </c>
      <c r="C76" s="1214"/>
      <c r="D76" s="1214"/>
      <c r="E76" s="1214"/>
      <c r="F76" s="172">
        <v>0</v>
      </c>
      <c r="G76" s="173">
        <v>22237</v>
      </c>
      <c r="H76" s="173">
        <v>26238</v>
      </c>
      <c r="I76" s="94">
        <f t="shared" si="4"/>
        <v>117.99253496424878</v>
      </c>
    </row>
    <row r="77" spans="1:9" ht="13.5" thickBot="1">
      <c r="A77" s="93"/>
      <c r="B77" s="1164" t="s">
        <v>522</v>
      </c>
      <c r="C77" s="1214"/>
      <c r="D77" s="1214"/>
      <c r="E77" s="1232"/>
      <c r="F77" s="172">
        <v>0</v>
      </c>
      <c r="G77" s="173">
        <v>6630</v>
      </c>
      <c r="H77" s="173">
        <v>10988</v>
      </c>
      <c r="I77" s="94">
        <f t="shared" si="4"/>
        <v>165.7315233785822</v>
      </c>
    </row>
    <row r="78" spans="1:9" ht="13.5" thickBot="1">
      <c r="A78" s="475"/>
      <c r="B78" s="1158" t="s">
        <v>510</v>
      </c>
      <c r="C78" s="1159"/>
      <c r="D78" s="1159"/>
      <c r="E78" s="1160"/>
      <c r="F78" s="471">
        <v>0</v>
      </c>
      <c r="G78" s="472">
        <f>G70+G72+G74+G75+G76</f>
        <v>262144</v>
      </c>
      <c r="H78" s="472">
        <f>H70+H72+H74+H75+H76</f>
        <v>275979</v>
      </c>
      <c r="I78" s="460">
        <f t="shared" si="4"/>
        <v>105.27763366699219</v>
      </c>
    </row>
    <row r="79" spans="1:9" ht="12.75">
      <c r="A79" s="93"/>
      <c r="B79" s="1246"/>
      <c r="C79" s="1247"/>
      <c r="D79" s="1247"/>
      <c r="E79" s="1248"/>
      <c r="F79" s="469"/>
      <c r="G79" s="470"/>
      <c r="H79" s="470"/>
      <c r="I79" s="220"/>
    </row>
    <row r="80" spans="1:9" ht="12.75">
      <c r="A80" s="658" t="s">
        <v>96</v>
      </c>
      <c r="B80" s="1161" t="s">
        <v>335</v>
      </c>
      <c r="C80" s="1185"/>
      <c r="D80" s="1185"/>
      <c r="E80" s="1163"/>
      <c r="F80" s="176">
        <v>0</v>
      </c>
      <c r="G80" s="176">
        <v>8001</v>
      </c>
      <c r="H80" s="176">
        <v>12181</v>
      </c>
      <c r="I80" s="221">
        <f>H80/G80*100</f>
        <v>152.2434695663042</v>
      </c>
    </row>
    <row r="81" spans="1:9" ht="12.75">
      <c r="A81" s="658" t="s">
        <v>99</v>
      </c>
      <c r="B81" s="1161" t="s">
        <v>336</v>
      </c>
      <c r="C81" s="1185"/>
      <c r="D81" s="1185"/>
      <c r="E81" s="1163"/>
      <c r="F81" s="176">
        <v>0</v>
      </c>
      <c r="G81" s="176">
        <v>15336</v>
      </c>
      <c r="H81" s="176">
        <v>26736</v>
      </c>
      <c r="I81" s="221">
        <f>H81/G81*100</f>
        <v>174.33489827856025</v>
      </c>
    </row>
    <row r="82" spans="1:9" ht="13.5" thickBot="1">
      <c r="A82" s="658" t="s">
        <v>104</v>
      </c>
      <c r="B82" s="1161" t="s">
        <v>337</v>
      </c>
      <c r="C82" s="1185"/>
      <c r="D82" s="1185"/>
      <c r="E82" s="1163"/>
      <c r="F82" s="176">
        <v>0</v>
      </c>
      <c r="G82" s="176">
        <v>397</v>
      </c>
      <c r="H82" s="176">
        <v>0</v>
      </c>
      <c r="I82" s="221">
        <f>H82/G82*100</f>
        <v>0</v>
      </c>
    </row>
    <row r="83" spans="1:9" ht="13.5" thickBot="1">
      <c r="A83" s="475"/>
      <c r="B83" s="1195" t="s">
        <v>511</v>
      </c>
      <c r="C83" s="1230"/>
      <c r="D83" s="1230"/>
      <c r="E83" s="1231"/>
      <c r="F83" s="471">
        <f>SUM(F80:F82)</f>
        <v>0</v>
      </c>
      <c r="G83" s="471">
        <f>SUM(G80:G82)</f>
        <v>23734</v>
      </c>
      <c r="H83" s="471">
        <f>SUM(H80:H82)</f>
        <v>38917</v>
      </c>
      <c r="I83" s="460">
        <f>H83/G83*100</f>
        <v>163.9715176539985</v>
      </c>
    </row>
    <row r="84" spans="1:9" ht="13.5" thickBot="1">
      <c r="A84" s="93"/>
      <c r="B84" s="1161"/>
      <c r="C84" s="1215"/>
      <c r="D84" s="1215"/>
      <c r="E84" s="1093"/>
      <c r="F84" s="176"/>
      <c r="G84" s="176"/>
      <c r="H84" s="176"/>
      <c r="I84" s="221"/>
    </row>
    <row r="85" spans="1:9" ht="13.5" thickBot="1">
      <c r="A85" s="659" t="s">
        <v>108</v>
      </c>
      <c r="B85" s="1195" t="s">
        <v>512</v>
      </c>
      <c r="C85" s="1230"/>
      <c r="D85" s="1230"/>
      <c r="E85" s="1231"/>
      <c r="F85" s="474">
        <v>0</v>
      </c>
      <c r="G85" s="474">
        <v>3000</v>
      </c>
      <c r="H85" s="474">
        <v>1000</v>
      </c>
      <c r="I85" s="460">
        <f>H85/G85*100</f>
        <v>33.33333333333333</v>
      </c>
    </row>
    <row r="86" spans="1:9" ht="12.75">
      <c r="A86" s="93"/>
      <c r="B86" s="1161"/>
      <c r="C86" s="1215"/>
      <c r="D86" s="1215"/>
      <c r="E86" s="1093"/>
      <c r="F86" s="176"/>
      <c r="G86" s="176"/>
      <c r="H86" s="176"/>
      <c r="I86" s="221"/>
    </row>
    <row r="87" spans="1:10" ht="12.75">
      <c r="A87" s="658" t="s">
        <v>112</v>
      </c>
      <c r="B87" s="1217" t="s">
        <v>513</v>
      </c>
      <c r="C87" s="1217"/>
      <c r="D87" s="1217"/>
      <c r="E87" s="1217"/>
      <c r="F87" s="469">
        <v>0</v>
      </c>
      <c r="G87" s="469">
        <v>0</v>
      </c>
      <c r="H87" s="469">
        <v>0</v>
      </c>
      <c r="I87" s="473">
        <v>0</v>
      </c>
      <c r="J87" s="100"/>
    </row>
    <row r="88" spans="1:10" ht="12.75">
      <c r="A88" s="658" t="s">
        <v>114</v>
      </c>
      <c r="B88" s="1217" t="s">
        <v>514</v>
      </c>
      <c r="C88" s="1217"/>
      <c r="D88" s="1217"/>
      <c r="E88" s="1217"/>
      <c r="F88" s="469">
        <v>0</v>
      </c>
      <c r="G88" s="469">
        <v>0</v>
      </c>
      <c r="H88" s="469">
        <v>28784</v>
      </c>
      <c r="I88" s="473">
        <v>0</v>
      </c>
      <c r="J88" s="100"/>
    </row>
    <row r="89" spans="1:10" ht="13.5" thickBot="1">
      <c r="A89" s="93"/>
      <c r="B89" s="476"/>
      <c r="C89" s="476"/>
      <c r="D89" s="476"/>
      <c r="E89" s="476"/>
      <c r="F89" s="469"/>
      <c r="G89" s="469"/>
      <c r="H89" s="469"/>
      <c r="I89" s="473"/>
      <c r="J89" s="100"/>
    </row>
    <row r="90" spans="1:10" ht="13.5" thickBot="1">
      <c r="A90" s="475"/>
      <c r="B90" s="1249" t="s">
        <v>668</v>
      </c>
      <c r="C90" s="1250"/>
      <c r="D90" s="1250"/>
      <c r="E90" s="1251"/>
      <c r="F90" s="657">
        <v>0</v>
      </c>
      <c r="G90" s="657">
        <f>G78+G83+G85+G87+G88</f>
        <v>288878</v>
      </c>
      <c r="H90" s="657">
        <f>H78+H83+H85+H87+H88</f>
        <v>344680</v>
      </c>
      <c r="I90" s="460">
        <f>H90/G90*100</f>
        <v>119.3168050180353</v>
      </c>
      <c r="J90" s="100"/>
    </row>
    <row r="91" spans="1:10" ht="13.5" thickBot="1">
      <c r="A91" s="93"/>
      <c r="B91" s="1216"/>
      <c r="C91" s="1217"/>
      <c r="D91" s="1217"/>
      <c r="E91" s="1218"/>
      <c r="F91" s="469"/>
      <c r="G91" s="469"/>
      <c r="H91" s="469"/>
      <c r="I91" s="473"/>
      <c r="J91" s="100"/>
    </row>
    <row r="92" spans="1:10" ht="13.5" thickBot="1">
      <c r="A92" s="475"/>
      <c r="B92" s="1158" t="s">
        <v>503</v>
      </c>
      <c r="C92" s="1159"/>
      <c r="D92" s="1159"/>
      <c r="E92" s="1160"/>
      <c r="F92" s="471">
        <f>F94+F95</f>
        <v>0</v>
      </c>
      <c r="G92" s="471">
        <f>G93+G96</f>
        <v>1008281</v>
      </c>
      <c r="H92" s="471">
        <f>H93+H96</f>
        <v>451338</v>
      </c>
      <c r="I92" s="471">
        <f aca="true" t="shared" si="5" ref="I92:I103">H92/G92*100</f>
        <v>44.76311663117722</v>
      </c>
      <c r="J92" s="100"/>
    </row>
    <row r="93" spans="1:10" ht="12.75">
      <c r="A93" s="658"/>
      <c r="B93" s="1246" t="s">
        <v>669</v>
      </c>
      <c r="C93" s="1252"/>
      <c r="D93" s="1252"/>
      <c r="E93" s="1253"/>
      <c r="F93" s="469"/>
      <c r="G93" s="236">
        <f>G94+G95</f>
        <v>75515</v>
      </c>
      <c r="H93" s="236">
        <f>H94+H95</f>
        <v>0</v>
      </c>
      <c r="I93" s="670">
        <f t="shared" si="5"/>
        <v>0</v>
      </c>
      <c r="J93" s="100"/>
    </row>
    <row r="94" spans="1:10" ht="12.75">
      <c r="A94" s="658" t="s">
        <v>117</v>
      </c>
      <c r="B94" s="1161" t="s">
        <v>493</v>
      </c>
      <c r="C94" s="1162"/>
      <c r="D94" s="1162"/>
      <c r="E94" s="1163"/>
      <c r="F94" s="176">
        <v>0</v>
      </c>
      <c r="G94" s="176">
        <v>20000</v>
      </c>
      <c r="H94" s="176">
        <v>0</v>
      </c>
      <c r="I94" s="221">
        <f t="shared" si="5"/>
        <v>0</v>
      </c>
      <c r="J94" s="100"/>
    </row>
    <row r="95" spans="1:10" ht="12.75">
      <c r="A95" s="658" t="s">
        <v>119</v>
      </c>
      <c r="B95" s="1161" t="s">
        <v>494</v>
      </c>
      <c r="C95" s="1215"/>
      <c r="D95" s="1215"/>
      <c r="E95" s="1093"/>
      <c r="F95" s="176">
        <v>0</v>
      </c>
      <c r="G95" s="176">
        <v>55515</v>
      </c>
      <c r="H95" s="176">
        <v>0</v>
      </c>
      <c r="I95" s="221">
        <f t="shared" si="5"/>
        <v>0</v>
      </c>
      <c r="J95" s="100"/>
    </row>
    <row r="96" spans="1:10" ht="12.75">
      <c r="A96" s="658"/>
      <c r="B96" s="1217" t="s">
        <v>338</v>
      </c>
      <c r="C96" s="1217"/>
      <c r="D96" s="1217"/>
      <c r="E96" s="1217"/>
      <c r="F96" s="176">
        <f>SUM(F100:F103)</f>
        <v>0</v>
      </c>
      <c r="G96" s="236">
        <f>SUM(G97:G103)</f>
        <v>932766</v>
      </c>
      <c r="H96" s="236">
        <f>SUM(H97:H103)</f>
        <v>451338</v>
      </c>
      <c r="I96" s="181">
        <f t="shared" si="5"/>
        <v>48.38705527431317</v>
      </c>
      <c r="J96" s="100"/>
    </row>
    <row r="97" spans="1:10" ht="12.75">
      <c r="A97" s="658" t="s">
        <v>348</v>
      </c>
      <c r="B97" s="1219" t="s">
        <v>495</v>
      </c>
      <c r="C97" s="1220"/>
      <c r="D97" s="1220"/>
      <c r="E97" s="1221"/>
      <c r="F97" s="176">
        <v>0</v>
      </c>
      <c r="G97" s="456">
        <v>257934</v>
      </c>
      <c r="H97" s="456">
        <v>203949</v>
      </c>
      <c r="I97" s="220">
        <f t="shared" si="5"/>
        <v>79.0702272674405</v>
      </c>
      <c r="J97" s="100"/>
    </row>
    <row r="98" spans="1:10" ht="12.75">
      <c r="A98" s="658" t="s">
        <v>349</v>
      </c>
      <c r="B98" s="1219" t="s">
        <v>496</v>
      </c>
      <c r="C98" s="1220"/>
      <c r="D98" s="1220"/>
      <c r="E98" s="1221"/>
      <c r="F98" s="176">
        <v>0</v>
      </c>
      <c r="G98" s="456">
        <v>16001</v>
      </c>
      <c r="H98" s="456">
        <v>0</v>
      </c>
      <c r="I98" s="220">
        <f t="shared" si="5"/>
        <v>0</v>
      </c>
      <c r="J98" s="100"/>
    </row>
    <row r="99" spans="1:10" ht="12.75">
      <c r="A99" s="658" t="s">
        <v>350</v>
      </c>
      <c r="B99" s="1219" t="s">
        <v>497</v>
      </c>
      <c r="C99" s="1220"/>
      <c r="D99" s="1220"/>
      <c r="E99" s="1221"/>
      <c r="F99" s="176">
        <v>0</v>
      </c>
      <c r="G99" s="456">
        <v>1734</v>
      </c>
      <c r="H99" s="456">
        <v>0</v>
      </c>
      <c r="I99" s="220">
        <f t="shared" si="5"/>
        <v>0</v>
      </c>
      <c r="J99" s="100"/>
    </row>
    <row r="100" spans="1:10" ht="12.75">
      <c r="A100" s="658" t="s">
        <v>351</v>
      </c>
      <c r="B100" s="1214" t="s">
        <v>665</v>
      </c>
      <c r="C100" s="1185"/>
      <c r="D100" s="1185"/>
      <c r="E100" s="1185"/>
      <c r="F100" s="172">
        <v>0</v>
      </c>
      <c r="G100" s="173">
        <v>182053</v>
      </c>
      <c r="H100" s="173">
        <v>0</v>
      </c>
      <c r="I100" s="220">
        <f t="shared" si="5"/>
        <v>0</v>
      </c>
      <c r="J100" s="100"/>
    </row>
    <row r="101" spans="1:10" ht="12.75">
      <c r="A101" s="658" t="s">
        <v>352</v>
      </c>
      <c r="B101" s="1185" t="s">
        <v>36</v>
      </c>
      <c r="C101" s="1185"/>
      <c r="D101" s="1185"/>
      <c r="E101" s="1185"/>
      <c r="F101" s="172">
        <v>0</v>
      </c>
      <c r="G101" s="173">
        <v>137108</v>
      </c>
      <c r="H101" s="173">
        <v>146552</v>
      </c>
      <c r="I101" s="220">
        <f t="shared" si="5"/>
        <v>106.88800070017797</v>
      </c>
      <c r="J101" s="100"/>
    </row>
    <row r="102" spans="1:10" ht="12.75">
      <c r="A102" s="658"/>
      <c r="B102" s="1164" t="s">
        <v>770</v>
      </c>
      <c r="C102" s="964"/>
      <c r="D102" s="964"/>
      <c r="E102" s="965"/>
      <c r="F102" s="172">
        <v>0</v>
      </c>
      <c r="G102" s="173">
        <v>0</v>
      </c>
      <c r="H102" s="173">
        <v>100837</v>
      </c>
      <c r="I102" s="220">
        <v>0</v>
      </c>
      <c r="J102" s="100"/>
    </row>
    <row r="103" spans="1:10" ht="12.75">
      <c r="A103" s="658" t="s">
        <v>353</v>
      </c>
      <c r="B103" s="1161" t="s">
        <v>378</v>
      </c>
      <c r="C103" s="1185"/>
      <c r="D103" s="1185"/>
      <c r="E103" s="1163"/>
      <c r="F103" s="172">
        <v>0</v>
      </c>
      <c r="G103" s="173">
        <v>337936</v>
      </c>
      <c r="H103" s="173">
        <v>0</v>
      </c>
      <c r="I103" s="220">
        <f t="shared" si="5"/>
        <v>0</v>
      </c>
      <c r="J103" s="100"/>
    </row>
    <row r="104" spans="1:10" ht="13.5" thickBot="1">
      <c r="A104" s="93"/>
      <c r="B104" s="643"/>
      <c r="C104" s="644"/>
      <c r="D104" s="644"/>
      <c r="E104" s="645"/>
      <c r="F104" s="172"/>
      <c r="G104" s="173"/>
      <c r="H104" s="173"/>
      <c r="I104" s="94"/>
      <c r="J104" s="100"/>
    </row>
    <row r="105" spans="1:10" ht="13.5" thickBot="1">
      <c r="A105" s="659" t="s">
        <v>354</v>
      </c>
      <c r="B105" s="1158" t="s">
        <v>515</v>
      </c>
      <c r="C105" s="1159"/>
      <c r="D105" s="1159"/>
      <c r="E105" s="1160"/>
      <c r="F105" s="471">
        <v>0</v>
      </c>
      <c r="G105" s="471">
        <v>83</v>
      </c>
      <c r="H105" s="471">
        <v>0</v>
      </c>
      <c r="I105" s="669">
        <v>0</v>
      </c>
      <c r="J105" s="100"/>
    </row>
    <row r="106" spans="1:10" ht="12.75">
      <c r="A106" s="93"/>
      <c r="B106" s="477"/>
      <c r="C106" s="476"/>
      <c r="D106" s="476"/>
      <c r="E106" s="478"/>
      <c r="F106" s="176"/>
      <c r="G106" s="176"/>
      <c r="H106" s="176"/>
      <c r="I106" s="221"/>
      <c r="J106" s="100"/>
    </row>
    <row r="107" spans="1:9" ht="12.75">
      <c r="A107" s="93"/>
      <c r="B107" s="1211" t="s">
        <v>516</v>
      </c>
      <c r="C107" s="1212"/>
      <c r="D107" s="1212"/>
      <c r="E107" s="1213"/>
      <c r="F107" s="236">
        <f>F78+F83+F85+F87+F88+F92+F105</f>
        <v>0</v>
      </c>
      <c r="G107" s="236">
        <f>G78+G83+G85+G87+G88+G92+G105</f>
        <v>1297242</v>
      </c>
      <c r="H107" s="236">
        <f>H78+H83+H85+H87+H88+H92+H105</f>
        <v>796018</v>
      </c>
      <c r="I107" s="181">
        <f>H107/G107*100</f>
        <v>61.362336402922516</v>
      </c>
    </row>
    <row r="108" spans="1:9" ht="12.75">
      <c r="A108" s="658" t="s">
        <v>355</v>
      </c>
      <c r="B108" s="1164" t="s">
        <v>672</v>
      </c>
      <c r="C108" s="964"/>
      <c r="D108" s="964"/>
      <c r="E108" s="965"/>
      <c r="F108" s="642">
        <v>0</v>
      </c>
      <c r="G108" s="641">
        <v>13</v>
      </c>
      <c r="H108" s="863">
        <v>37</v>
      </c>
      <c r="I108" s="220">
        <f>H108/G108*100</f>
        <v>284.61538461538464</v>
      </c>
    </row>
    <row r="109" spans="1:9" ht="13.5" thickBot="1">
      <c r="A109" s="658" t="s">
        <v>356</v>
      </c>
      <c r="B109" s="1165" t="s">
        <v>673</v>
      </c>
      <c r="C109" s="1166"/>
      <c r="D109" s="1166"/>
      <c r="E109" s="1167"/>
      <c r="F109" s="671">
        <v>0</v>
      </c>
      <c r="G109" s="864">
        <v>13</v>
      </c>
      <c r="H109" s="671">
        <v>0</v>
      </c>
      <c r="I109" s="220">
        <f>H109/G109*100</f>
        <v>0</v>
      </c>
    </row>
    <row r="110" spans="1:9" ht="13.5" thickTop="1">
      <c r="A110" s="170"/>
      <c r="B110" s="141"/>
      <c r="C110" s="141"/>
      <c r="D110" s="141"/>
      <c r="E110" s="141"/>
      <c r="F110" s="142"/>
      <c r="G110" s="142"/>
      <c r="H110" s="142"/>
      <c r="I110" s="143"/>
    </row>
    <row r="111" spans="1:9" ht="12.75">
      <c r="A111" s="171"/>
      <c r="B111" s="141"/>
      <c r="C111" s="141"/>
      <c r="D111" s="141"/>
      <c r="E111" s="141"/>
      <c r="F111" s="142"/>
      <c r="G111" s="142"/>
      <c r="H111" s="142"/>
      <c r="I111" s="140"/>
    </row>
    <row r="112" spans="1:9" ht="12.75">
      <c r="A112" s="171"/>
      <c r="B112" s="141"/>
      <c r="C112" s="141"/>
      <c r="D112" s="141"/>
      <c r="E112" s="141"/>
      <c r="F112" s="142"/>
      <c r="G112" s="142"/>
      <c r="H112" s="142"/>
      <c r="I112" s="140"/>
    </row>
    <row r="113" spans="1:9" ht="12.75">
      <c r="A113" s="171"/>
      <c r="B113" s="141"/>
      <c r="C113" s="141"/>
      <c r="D113" s="141"/>
      <c r="E113" s="141"/>
      <c r="F113" s="142"/>
      <c r="G113" s="142"/>
      <c r="H113" s="142"/>
      <c r="I113" s="140"/>
    </row>
    <row r="114" spans="1:9" ht="12.75">
      <c r="A114" s="171"/>
      <c r="B114" s="141"/>
      <c r="C114" s="141"/>
      <c r="D114" s="141"/>
      <c r="E114" s="141"/>
      <c r="F114" s="142"/>
      <c r="G114" s="142"/>
      <c r="H114" s="142"/>
      <c r="I114" s="140"/>
    </row>
    <row r="115" spans="1:9" ht="12.75">
      <c r="A115" s="171"/>
      <c r="B115" s="141"/>
      <c r="C115" s="141"/>
      <c r="D115" s="141"/>
      <c r="E115" s="141"/>
      <c r="F115" s="142"/>
      <c r="G115" s="142"/>
      <c r="H115" s="142"/>
      <c r="I115" s="140"/>
    </row>
    <row r="116" spans="1:9" ht="12.75">
      <c r="A116" s="171"/>
      <c r="B116" s="141"/>
      <c r="C116" s="141"/>
      <c r="D116" s="141"/>
      <c r="E116" s="141"/>
      <c r="F116" s="142"/>
      <c r="G116" s="142"/>
      <c r="H116" s="142"/>
      <c r="I116" s="140"/>
    </row>
    <row r="117" spans="1:9" ht="12.75">
      <c r="A117" s="171"/>
      <c r="B117" s="141"/>
      <c r="C117" s="141"/>
      <c r="D117" s="141"/>
      <c r="E117" s="141"/>
      <c r="F117" s="142"/>
      <c r="G117" s="142"/>
      <c r="H117" s="142"/>
      <c r="I117" s="140"/>
    </row>
    <row r="118" spans="1:9" ht="12.75">
      <c r="A118" s="171"/>
      <c r="B118" s="141"/>
      <c r="C118" s="141"/>
      <c r="D118" s="141"/>
      <c r="E118" s="141"/>
      <c r="F118" s="142"/>
      <c r="G118" s="142"/>
      <c r="H118" s="142"/>
      <c r="I118" s="140"/>
    </row>
    <row r="119" spans="1:9" ht="12.75">
      <c r="A119" s="171"/>
      <c r="B119" s="141"/>
      <c r="C119" s="141"/>
      <c r="D119" s="141"/>
      <c r="E119" s="141"/>
      <c r="F119" s="142"/>
      <c r="G119" s="142"/>
      <c r="H119" s="142"/>
      <c r="I119" s="140"/>
    </row>
    <row r="120" spans="1:9" ht="12.75">
      <c r="A120" s="171"/>
      <c r="B120" s="141"/>
      <c r="C120" s="141"/>
      <c r="D120" s="141"/>
      <c r="E120" s="141"/>
      <c r="F120" s="142"/>
      <c r="G120" s="142"/>
      <c r="H120" s="142"/>
      <c r="I120" s="140"/>
    </row>
    <row r="121" spans="1:9" ht="12.75">
      <c r="A121" s="171"/>
      <c r="B121" s="141"/>
      <c r="C121" s="141"/>
      <c r="D121" s="141"/>
      <c r="E121" s="141"/>
      <c r="F121" s="142"/>
      <c r="G121" s="142"/>
      <c r="H121" s="142"/>
      <c r="I121" s="140"/>
    </row>
    <row r="122" spans="1:9" ht="12.75">
      <c r="A122" s="171"/>
      <c r="B122" s="141"/>
      <c r="C122" s="141"/>
      <c r="D122" s="141"/>
      <c r="E122" s="141"/>
      <c r="F122" s="142"/>
      <c r="G122" s="142"/>
      <c r="H122" s="142"/>
      <c r="I122" s="140"/>
    </row>
    <row r="123" spans="1:9" ht="12.75">
      <c r="A123" s="171"/>
      <c r="B123" s="141"/>
      <c r="C123" s="141"/>
      <c r="D123" s="141"/>
      <c r="E123" s="141"/>
      <c r="F123" s="142"/>
      <c r="G123" s="142"/>
      <c r="H123" s="142"/>
      <c r="I123" s="140"/>
    </row>
    <row r="124" spans="1:9" ht="12.75">
      <c r="A124" s="171"/>
      <c r="B124" s="141"/>
      <c r="C124" s="141"/>
      <c r="D124" s="141"/>
      <c r="E124" s="141"/>
      <c r="F124" s="142"/>
      <c r="G124" s="142"/>
      <c r="H124" s="142"/>
      <c r="I124" s="140"/>
    </row>
    <row r="125" spans="1:9" ht="12.75">
      <c r="A125" s="171"/>
      <c r="B125" s="141"/>
      <c r="C125" s="141"/>
      <c r="D125" s="141"/>
      <c r="E125" s="141"/>
      <c r="F125" s="142"/>
      <c r="G125" s="142"/>
      <c r="H125" s="142"/>
      <c r="I125" s="140"/>
    </row>
    <row r="126" spans="1:9" ht="12.75">
      <c r="A126" s="171"/>
      <c r="B126" s="141"/>
      <c r="C126" s="141"/>
      <c r="D126" s="141"/>
      <c r="E126" s="141"/>
      <c r="F126" s="142"/>
      <c r="G126" s="142"/>
      <c r="H126" s="142"/>
      <c r="I126" s="140"/>
    </row>
    <row r="127" spans="1:9" ht="12.75">
      <c r="A127" s="171"/>
      <c r="B127" s="141"/>
      <c r="C127" s="141"/>
      <c r="D127" s="141"/>
      <c r="E127" s="141"/>
      <c r="F127" s="142"/>
      <c r="G127" s="142"/>
      <c r="H127" s="142"/>
      <c r="I127" s="140"/>
    </row>
    <row r="128" spans="1:9" ht="12.75">
      <c r="A128" s="171"/>
      <c r="B128" s="141"/>
      <c r="C128" s="141"/>
      <c r="D128" s="141"/>
      <c r="E128" s="141"/>
      <c r="F128" s="142"/>
      <c r="G128" s="142"/>
      <c r="H128" s="142"/>
      <c r="I128" s="140"/>
    </row>
    <row r="129" spans="1:9" ht="12.75">
      <c r="A129" s="171"/>
      <c r="B129" s="141"/>
      <c r="C129" s="141"/>
      <c r="D129" s="141"/>
      <c r="E129" s="141"/>
      <c r="F129" s="142"/>
      <c r="G129" s="142"/>
      <c r="H129" s="142"/>
      <c r="I129" s="140"/>
    </row>
    <row r="130" spans="1:9" ht="12.75">
      <c r="A130" s="171"/>
      <c r="B130" s="141"/>
      <c r="C130" s="141"/>
      <c r="D130" s="141"/>
      <c r="E130" s="141"/>
      <c r="F130" s="142"/>
      <c r="G130" s="142"/>
      <c r="H130" s="142"/>
      <c r="I130" s="140"/>
    </row>
    <row r="131" spans="1:9" ht="12.75">
      <c r="A131" s="171"/>
      <c r="B131" s="141"/>
      <c r="C131" s="141"/>
      <c r="D131" s="141"/>
      <c r="E131" s="141"/>
      <c r="F131" s="142"/>
      <c r="G131" s="142"/>
      <c r="H131" s="142"/>
      <c r="I131" s="140"/>
    </row>
    <row r="132" spans="1:9" ht="12.75">
      <c r="A132" s="171"/>
      <c r="B132" s="141"/>
      <c r="C132" s="141"/>
      <c r="D132" s="141"/>
      <c r="E132" s="141"/>
      <c r="F132" s="142"/>
      <c r="G132" s="142"/>
      <c r="H132" s="142"/>
      <c r="I132" s="140"/>
    </row>
    <row r="133" spans="1:9" ht="12.75">
      <c r="A133" s="171"/>
      <c r="B133" s="141"/>
      <c r="C133" s="141"/>
      <c r="D133" s="141"/>
      <c r="E133" s="141"/>
      <c r="F133" s="142"/>
      <c r="G133" s="142"/>
      <c r="H133" s="142"/>
      <c r="I133" s="140"/>
    </row>
    <row r="134" spans="1:9" ht="12.75">
      <c r="A134" s="171"/>
      <c r="B134" s="141"/>
      <c r="C134" s="141"/>
      <c r="D134" s="141"/>
      <c r="E134" s="141"/>
      <c r="F134" s="142"/>
      <c r="G134" s="142"/>
      <c r="H134" s="142"/>
      <c r="I134" s="140"/>
    </row>
    <row r="135" spans="1:9" ht="12.75">
      <c r="A135" s="171"/>
      <c r="B135" s="141"/>
      <c r="C135" s="141"/>
      <c r="D135" s="141"/>
      <c r="E135" s="141"/>
      <c r="F135" s="142"/>
      <c r="G135" s="142"/>
      <c r="H135" s="142"/>
      <c r="I135" s="140"/>
    </row>
    <row r="136" spans="1:9" ht="12.75">
      <c r="A136" s="171"/>
      <c r="B136" s="141"/>
      <c r="C136" s="141"/>
      <c r="D136" s="141"/>
      <c r="E136" s="141"/>
      <c r="F136" s="142"/>
      <c r="G136" s="142"/>
      <c r="H136" s="142"/>
      <c r="I136" s="140"/>
    </row>
    <row r="137" spans="1:9" ht="12.75">
      <c r="A137" s="171"/>
      <c r="B137" s="141"/>
      <c r="C137" s="141"/>
      <c r="D137" s="141"/>
      <c r="E137" s="141"/>
      <c r="F137" s="142"/>
      <c r="G137" s="142"/>
      <c r="H137" s="142"/>
      <c r="I137" s="140"/>
    </row>
    <row r="138" spans="1:9" ht="12.75">
      <c r="A138" s="171"/>
      <c r="B138" s="141"/>
      <c r="C138" s="141"/>
      <c r="D138" s="141"/>
      <c r="E138" s="141"/>
      <c r="F138" s="142"/>
      <c r="G138" s="142"/>
      <c r="H138" s="142"/>
      <c r="I138" s="140"/>
    </row>
    <row r="139" spans="1:9" ht="12.75">
      <c r="A139" s="171"/>
      <c r="B139" s="141"/>
      <c r="C139" s="141"/>
      <c r="D139" s="141"/>
      <c r="E139" s="141"/>
      <c r="F139" s="142"/>
      <c r="G139" s="142"/>
      <c r="H139" s="142"/>
      <c r="I139" s="140"/>
    </row>
    <row r="140" spans="1:9" ht="12.75">
      <c r="A140" s="171"/>
      <c r="B140" s="141"/>
      <c r="C140" s="141"/>
      <c r="D140" s="141"/>
      <c r="E140" s="141"/>
      <c r="F140" s="142"/>
      <c r="G140" s="142"/>
      <c r="H140" s="142"/>
      <c r="I140" s="140"/>
    </row>
    <row r="141" spans="1:9" ht="12.75">
      <c r="A141" s="171"/>
      <c r="B141" s="141"/>
      <c r="C141" s="141"/>
      <c r="D141" s="141"/>
      <c r="E141" s="141"/>
      <c r="F141" s="142"/>
      <c r="G141" s="142"/>
      <c r="H141" s="142"/>
      <c r="I141" s="140"/>
    </row>
    <row r="142" spans="1:10" ht="12.75">
      <c r="A142" s="171"/>
      <c r="B142" s="141"/>
      <c r="C142" s="141"/>
      <c r="D142" s="141"/>
      <c r="E142" s="141"/>
      <c r="F142" s="142"/>
      <c r="G142" s="142"/>
      <c r="H142" s="142"/>
      <c r="I142" s="140"/>
      <c r="J142" s="100"/>
    </row>
    <row r="143" spans="1:10" ht="15.75">
      <c r="A143" s="171"/>
      <c r="B143" s="141"/>
      <c r="C143" s="141"/>
      <c r="D143" s="141"/>
      <c r="E143" s="141"/>
      <c r="F143" s="1180"/>
      <c r="G143" s="1181"/>
      <c r="H143" s="1181"/>
      <c r="I143" s="1181"/>
      <c r="J143" s="100"/>
    </row>
    <row r="144" spans="1:9" ht="12.75">
      <c r="A144" s="171"/>
      <c r="B144" s="195"/>
      <c r="C144" s="195"/>
      <c r="D144" s="195"/>
      <c r="E144" s="195"/>
      <c r="F144" s="225"/>
      <c r="G144" s="225"/>
      <c r="H144" s="225"/>
      <c r="I144" s="136"/>
    </row>
  </sheetData>
  <sheetProtection/>
  <mergeCells count="107">
    <mergeCell ref="B102:E102"/>
    <mergeCell ref="B29:E29"/>
    <mergeCell ref="B52:E52"/>
    <mergeCell ref="B90:E90"/>
    <mergeCell ref="B93:E93"/>
    <mergeCell ref="B96:E96"/>
    <mergeCell ref="B58:E58"/>
    <mergeCell ref="B48:E48"/>
    <mergeCell ref="B45:E45"/>
    <mergeCell ref="B71:E71"/>
    <mergeCell ref="B85:E85"/>
    <mergeCell ref="B18:E18"/>
    <mergeCell ref="B72:E72"/>
    <mergeCell ref="B25:E25"/>
    <mergeCell ref="B49:E49"/>
    <mergeCell ref="B47:E47"/>
    <mergeCell ref="B79:E79"/>
    <mergeCell ref="B28:E28"/>
    <mergeCell ref="B41:E41"/>
    <mergeCell ref="B74:E74"/>
    <mergeCell ref="B68:E69"/>
    <mergeCell ref="B57:E57"/>
    <mergeCell ref="B31:E31"/>
    <mergeCell ref="B32:E32"/>
    <mergeCell ref="B73:E73"/>
    <mergeCell ref="B39:E39"/>
    <mergeCell ref="A68:A69"/>
    <mergeCell ref="B19:E19"/>
    <mergeCell ref="B27:E27"/>
    <mergeCell ref="B40:E40"/>
    <mergeCell ref="B42:E42"/>
    <mergeCell ref="B43:E43"/>
    <mergeCell ref="B83:E83"/>
    <mergeCell ref="B77:E77"/>
    <mergeCell ref="B82:E82"/>
    <mergeCell ref="B56:E56"/>
    <mergeCell ref="B78:E78"/>
    <mergeCell ref="B50:E50"/>
    <mergeCell ref="B75:E75"/>
    <mergeCell ref="B86:E86"/>
    <mergeCell ref="B103:E103"/>
    <mergeCell ref="B87:E87"/>
    <mergeCell ref="B88:E88"/>
    <mergeCell ref="B97:E97"/>
    <mergeCell ref="B98:E98"/>
    <mergeCell ref="B99:E99"/>
    <mergeCell ref="B100:E100"/>
    <mergeCell ref="B94:E94"/>
    <mergeCell ref="B101:E101"/>
    <mergeCell ref="B107:E107"/>
    <mergeCell ref="B105:E105"/>
    <mergeCell ref="H49:H50"/>
    <mergeCell ref="G49:G50"/>
    <mergeCell ref="B81:E81"/>
    <mergeCell ref="B76:E76"/>
    <mergeCell ref="B70:E70"/>
    <mergeCell ref="B95:E95"/>
    <mergeCell ref="B91:E91"/>
    <mergeCell ref="B84:E84"/>
    <mergeCell ref="I68:I69"/>
    <mergeCell ref="I49:I50"/>
    <mergeCell ref="G68:G69"/>
    <mergeCell ref="H68:H69"/>
    <mergeCell ref="F65:I65"/>
    <mergeCell ref="F68:F69"/>
    <mergeCell ref="F49:F50"/>
    <mergeCell ref="F1:I1"/>
    <mergeCell ref="F8:I8"/>
    <mergeCell ref="G9:G10"/>
    <mergeCell ref="H9:H10"/>
    <mergeCell ref="A4:I4"/>
    <mergeCell ref="A6:I6"/>
    <mergeCell ref="A5:I5"/>
    <mergeCell ref="B11:E11"/>
    <mergeCell ref="B37:E37"/>
    <mergeCell ref="B12:E12"/>
    <mergeCell ref="B13:E13"/>
    <mergeCell ref="B33:E33"/>
    <mergeCell ref="B15:E15"/>
    <mergeCell ref="B24:E24"/>
    <mergeCell ref="B16:E16"/>
    <mergeCell ref="B17:E17"/>
    <mergeCell ref="B26:E26"/>
    <mergeCell ref="F9:F10"/>
    <mergeCell ref="B9:E10"/>
    <mergeCell ref="I9:I10"/>
    <mergeCell ref="A9:A10"/>
    <mergeCell ref="F143:I143"/>
    <mergeCell ref="B14:E14"/>
    <mergeCell ref="B20:E20"/>
    <mergeCell ref="B21:E21"/>
    <mergeCell ref="B22:E22"/>
    <mergeCell ref="B23:E23"/>
    <mergeCell ref="B30:E30"/>
    <mergeCell ref="B80:E80"/>
    <mergeCell ref="B46:E46"/>
    <mergeCell ref="B44:E44"/>
    <mergeCell ref="B92:E92"/>
    <mergeCell ref="B34:E34"/>
    <mergeCell ref="B108:E108"/>
    <mergeCell ref="B109:E109"/>
    <mergeCell ref="B38:E38"/>
    <mergeCell ref="B35:E35"/>
    <mergeCell ref="B36:E36"/>
    <mergeCell ref="B54:E54"/>
    <mergeCell ref="B55:E55"/>
    <mergeCell ref="B53:E53"/>
  </mergeCells>
  <printOptions/>
  <pageMargins left="0.75" right="0.75" top="1" bottom="1" header="0.5" footer="0.5"/>
  <pageSetup firstPageNumber="26" useFirstPageNumber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799"/>
  <sheetViews>
    <sheetView workbookViewId="0" topLeftCell="A1">
      <selection activeCell="F11" sqref="F11"/>
    </sheetView>
  </sheetViews>
  <sheetFormatPr defaultColWidth="9.00390625" defaultRowHeight="12.75"/>
  <cols>
    <col min="1" max="1" width="3.75390625" style="82" customWidth="1"/>
    <col min="2" max="3" width="9.125" style="82" customWidth="1"/>
    <col min="4" max="4" width="12.875" style="82" customWidth="1"/>
    <col min="5" max="5" width="13.875" style="82" customWidth="1"/>
    <col min="6" max="6" width="11.875" style="82" customWidth="1"/>
    <col min="7" max="7" width="11.75390625" style="82" customWidth="1"/>
    <col min="8" max="8" width="12.25390625" style="82" customWidth="1"/>
    <col min="9" max="9" width="10.75390625" style="82" customWidth="1"/>
    <col min="10" max="16384" width="9.125" style="82" customWidth="1"/>
  </cols>
  <sheetData>
    <row r="1" spans="6:10" ht="12.75">
      <c r="F1" s="1201"/>
      <c r="G1" s="1201"/>
      <c r="H1" s="1201"/>
      <c r="I1" s="1201"/>
      <c r="J1" s="84"/>
    </row>
    <row r="2" spans="6:10" ht="15">
      <c r="F2" s="83"/>
      <c r="G2" s="83"/>
      <c r="H2" s="241"/>
      <c r="I2" s="241" t="s">
        <v>35</v>
      </c>
      <c r="J2" s="84"/>
    </row>
    <row r="3" spans="1:10" ht="12.75">
      <c r="A3" s="1100" t="s">
        <v>874</v>
      </c>
      <c r="B3" s="1100"/>
      <c r="C3" s="1100"/>
      <c r="D3" s="1100"/>
      <c r="E3" s="1100"/>
      <c r="F3" s="1100"/>
      <c r="G3" s="1100"/>
      <c r="H3" s="1100"/>
      <c r="I3" s="1100"/>
      <c r="J3" s="85"/>
    </row>
    <row r="4" spans="1:10" ht="16.5" customHeight="1">
      <c r="A4" s="1203" t="s">
        <v>517</v>
      </c>
      <c r="B4" s="1203"/>
      <c r="C4" s="1203"/>
      <c r="D4" s="1203"/>
      <c r="E4" s="1203"/>
      <c r="F4" s="1203"/>
      <c r="G4" s="1203"/>
      <c r="H4" s="1203"/>
      <c r="I4" s="1203"/>
      <c r="J4" s="85"/>
    </row>
    <row r="5" spans="1:10" ht="12.75">
      <c r="A5" s="1203" t="s">
        <v>666</v>
      </c>
      <c r="B5" s="1204"/>
      <c r="C5" s="1204"/>
      <c r="D5" s="1204"/>
      <c r="E5" s="1204"/>
      <c r="F5" s="1204"/>
      <c r="G5" s="1204"/>
      <c r="H5" s="1204"/>
      <c r="I5" s="1204"/>
      <c r="J5" s="85"/>
    </row>
    <row r="6" spans="2:9" ht="12.75">
      <c r="B6" s="85"/>
      <c r="C6" s="85"/>
      <c r="D6" s="85"/>
      <c r="E6" s="85"/>
      <c r="F6" s="85"/>
      <c r="G6" s="85"/>
      <c r="H6" s="85"/>
      <c r="I6" s="85"/>
    </row>
    <row r="7" spans="6:9" ht="13.5" thickBot="1">
      <c r="F7" s="1202" t="s">
        <v>70</v>
      </c>
      <c r="G7" s="1202"/>
      <c r="H7" s="1202"/>
      <c r="I7" s="1202"/>
    </row>
    <row r="8" spans="1:10" ht="13.5" customHeight="1" thickTop="1">
      <c r="A8" s="1190" t="s">
        <v>71</v>
      </c>
      <c r="B8" s="1188" t="s">
        <v>72</v>
      </c>
      <c r="C8" s="1188"/>
      <c r="D8" s="1188"/>
      <c r="E8" s="1188"/>
      <c r="F8" s="1207" t="s">
        <v>648</v>
      </c>
      <c r="G8" s="1207" t="s">
        <v>649</v>
      </c>
      <c r="H8" s="1207" t="s">
        <v>650</v>
      </c>
      <c r="I8" s="915" t="s">
        <v>676</v>
      </c>
      <c r="J8" s="100"/>
    </row>
    <row r="9" spans="1:10" ht="24" customHeight="1">
      <c r="A9" s="1191"/>
      <c r="B9" s="1189"/>
      <c r="C9" s="1189"/>
      <c r="D9" s="1189"/>
      <c r="E9" s="1189"/>
      <c r="F9" s="1187"/>
      <c r="G9" s="942"/>
      <c r="H9" s="942"/>
      <c r="I9" s="939"/>
      <c r="J9" s="100"/>
    </row>
    <row r="10" spans="1:10" ht="29.25" customHeight="1">
      <c r="A10" s="86"/>
      <c r="B10" s="1192" t="s">
        <v>527</v>
      </c>
      <c r="C10" s="1193"/>
      <c r="D10" s="1193"/>
      <c r="E10" s="1194"/>
      <c r="F10" s="87"/>
      <c r="G10" s="137"/>
      <c r="H10" s="137"/>
      <c r="I10" s="88"/>
      <c r="J10" s="100"/>
    </row>
    <row r="11" spans="1:10" ht="29.25" customHeight="1">
      <c r="A11" s="86"/>
      <c r="B11" s="1192" t="s">
        <v>642</v>
      </c>
      <c r="C11" s="1280"/>
      <c r="D11" s="1280"/>
      <c r="E11" s="1281"/>
      <c r="F11" s="87"/>
      <c r="G11" s="137"/>
      <c r="H11" s="137"/>
      <c r="I11" s="88"/>
      <c r="J11" s="100"/>
    </row>
    <row r="12" spans="1:10" ht="16.5" customHeight="1">
      <c r="A12" s="89"/>
      <c r="B12" s="1196" t="s">
        <v>73</v>
      </c>
      <c r="C12" s="1196"/>
      <c r="D12" s="1196"/>
      <c r="E12" s="1196"/>
      <c r="F12" s="90"/>
      <c r="G12" s="138"/>
      <c r="H12" s="138"/>
      <c r="I12" s="91"/>
      <c r="J12" s="100"/>
    </row>
    <row r="13" spans="1:10" ht="16.5" customHeight="1">
      <c r="A13" s="145" t="s">
        <v>135</v>
      </c>
      <c r="B13" s="1196" t="s">
        <v>74</v>
      </c>
      <c r="C13" s="1196"/>
      <c r="D13" s="1196"/>
      <c r="E13" s="1196"/>
      <c r="F13" s="179">
        <f>F14+F16</f>
        <v>0</v>
      </c>
      <c r="G13" s="179">
        <f>G14+G16</f>
        <v>137</v>
      </c>
      <c r="H13" s="179">
        <f>H14+H16</f>
        <v>1625</v>
      </c>
      <c r="I13" s="166">
        <f>H13/G13*100</f>
        <v>1186.1313868613138</v>
      </c>
      <c r="J13" s="100"/>
    </row>
    <row r="14" spans="1:10" ht="12.75" customHeight="1">
      <c r="A14" s="92" t="s">
        <v>75</v>
      </c>
      <c r="B14" s="1182" t="s">
        <v>76</v>
      </c>
      <c r="C14" s="1182"/>
      <c r="D14" s="1182"/>
      <c r="E14" s="1182"/>
      <c r="F14" s="620">
        <v>0</v>
      </c>
      <c r="G14" s="621">
        <v>137</v>
      </c>
      <c r="H14" s="621">
        <v>1625</v>
      </c>
      <c r="I14" s="461">
        <v>0</v>
      </c>
      <c r="J14" s="100"/>
    </row>
    <row r="15" spans="1:10" ht="12.75" customHeight="1">
      <c r="A15" s="93" t="s">
        <v>77</v>
      </c>
      <c r="B15" s="1198" t="s">
        <v>282</v>
      </c>
      <c r="C15" s="1199"/>
      <c r="D15" s="1199"/>
      <c r="E15" s="1200"/>
      <c r="F15" s="619">
        <v>0</v>
      </c>
      <c r="G15" s="480">
        <v>7099</v>
      </c>
      <c r="H15" s="480">
        <v>0</v>
      </c>
      <c r="I15" s="181">
        <f>H15/G15*100</f>
        <v>0</v>
      </c>
      <c r="J15" s="100"/>
    </row>
    <row r="16" spans="1:10" ht="12.75" customHeight="1">
      <c r="A16" s="93" t="s">
        <v>85</v>
      </c>
      <c r="B16" s="1184" t="s">
        <v>78</v>
      </c>
      <c r="C16" s="1184"/>
      <c r="D16" s="1184"/>
      <c r="E16" s="1184"/>
      <c r="F16" s="148">
        <v>0</v>
      </c>
      <c r="G16" s="148">
        <v>0</v>
      </c>
      <c r="H16" s="148">
        <v>0</v>
      </c>
      <c r="I16" s="168">
        <v>0</v>
      </c>
      <c r="J16" s="100"/>
    </row>
    <row r="17" spans="1:10" ht="12.75">
      <c r="A17" s="95" t="s">
        <v>283</v>
      </c>
      <c r="B17" s="1184" t="s">
        <v>79</v>
      </c>
      <c r="C17" s="1184"/>
      <c r="D17" s="1184"/>
      <c r="E17" s="1184"/>
      <c r="F17" s="149">
        <v>0</v>
      </c>
      <c r="G17" s="150">
        <v>0</v>
      </c>
      <c r="H17" s="150">
        <v>0</v>
      </c>
      <c r="I17" s="164">
        <v>0</v>
      </c>
      <c r="J17" s="100"/>
    </row>
    <row r="18" spans="1:10" ht="12.75">
      <c r="A18" s="95" t="s">
        <v>284</v>
      </c>
      <c r="B18" s="1184" t="s">
        <v>80</v>
      </c>
      <c r="C18" s="1184"/>
      <c r="D18" s="1184"/>
      <c r="E18" s="1184"/>
      <c r="F18" s="149">
        <v>0</v>
      </c>
      <c r="G18" s="150">
        <v>0</v>
      </c>
      <c r="H18" s="150">
        <v>0</v>
      </c>
      <c r="I18" s="164">
        <v>0</v>
      </c>
      <c r="J18" s="100"/>
    </row>
    <row r="19" spans="1:10" ht="12.75" customHeight="1">
      <c r="A19" s="95" t="s">
        <v>285</v>
      </c>
      <c r="B19" s="1184" t="s">
        <v>81</v>
      </c>
      <c r="C19" s="1184"/>
      <c r="D19" s="1184"/>
      <c r="E19" s="1184"/>
      <c r="F19" s="149">
        <v>0</v>
      </c>
      <c r="G19" s="150">
        <v>0</v>
      </c>
      <c r="H19" s="150">
        <v>0</v>
      </c>
      <c r="I19" s="164">
        <v>0</v>
      </c>
      <c r="J19" s="100"/>
    </row>
    <row r="20" spans="1:10" ht="12.75">
      <c r="A20" s="96" t="s">
        <v>433</v>
      </c>
      <c r="B20" s="1183" t="s">
        <v>82</v>
      </c>
      <c r="C20" s="1183"/>
      <c r="D20" s="1183"/>
      <c r="E20" s="1183"/>
      <c r="F20" s="151">
        <v>0</v>
      </c>
      <c r="G20" s="152">
        <v>0</v>
      </c>
      <c r="H20" s="152">
        <v>0</v>
      </c>
      <c r="I20" s="165">
        <v>0</v>
      </c>
      <c r="J20" s="100"/>
    </row>
    <row r="21" spans="1:10" ht="12.75">
      <c r="A21" s="97" t="s">
        <v>388</v>
      </c>
      <c r="B21" s="1174" t="s">
        <v>84</v>
      </c>
      <c r="C21" s="1175"/>
      <c r="D21" s="1175"/>
      <c r="E21" s="1176"/>
      <c r="F21" s="153">
        <f>F22</f>
        <v>0</v>
      </c>
      <c r="G21" s="153">
        <f>G22</f>
        <v>0</v>
      </c>
      <c r="H21" s="153">
        <f>H22</f>
        <v>0</v>
      </c>
      <c r="I21" s="166">
        <v>0</v>
      </c>
      <c r="J21" s="100"/>
    </row>
    <row r="22" spans="1:10" ht="12.75" customHeight="1">
      <c r="A22" s="98" t="s">
        <v>92</v>
      </c>
      <c r="B22" s="1182" t="s">
        <v>86</v>
      </c>
      <c r="C22" s="1182"/>
      <c r="D22" s="1182"/>
      <c r="E22" s="1182"/>
      <c r="F22" s="146">
        <f>SUM(F23:F27)</f>
        <v>0</v>
      </c>
      <c r="G22" s="146">
        <f>SUM(G23:G28)</f>
        <v>0</v>
      </c>
      <c r="H22" s="146">
        <f>SUM(H23:H28)</f>
        <v>0</v>
      </c>
      <c r="I22" s="167">
        <v>0</v>
      </c>
      <c r="J22" s="100"/>
    </row>
    <row r="23" spans="1:10" ht="12.75">
      <c r="A23" s="95" t="s">
        <v>286</v>
      </c>
      <c r="B23" s="1184" t="s">
        <v>87</v>
      </c>
      <c r="C23" s="1184"/>
      <c r="D23" s="1184"/>
      <c r="E23" s="1184"/>
      <c r="F23" s="149">
        <v>0</v>
      </c>
      <c r="G23" s="150">
        <v>0</v>
      </c>
      <c r="H23" s="150">
        <v>0</v>
      </c>
      <c r="I23" s="164">
        <v>0</v>
      </c>
      <c r="J23" s="100"/>
    </row>
    <row r="24" spans="1:10" ht="12.75">
      <c r="A24" s="95" t="s">
        <v>287</v>
      </c>
      <c r="B24" s="1184" t="s">
        <v>88</v>
      </c>
      <c r="C24" s="1184"/>
      <c r="D24" s="1184"/>
      <c r="E24" s="1184"/>
      <c r="F24" s="149">
        <v>0</v>
      </c>
      <c r="G24" s="150">
        <v>0</v>
      </c>
      <c r="H24" s="150">
        <v>0</v>
      </c>
      <c r="I24" s="164">
        <v>0</v>
      </c>
      <c r="J24" s="100"/>
    </row>
    <row r="25" spans="1:10" ht="12.75">
      <c r="A25" s="95" t="s">
        <v>288</v>
      </c>
      <c r="B25" s="1184" t="s">
        <v>159</v>
      </c>
      <c r="C25" s="1184"/>
      <c r="D25" s="1184"/>
      <c r="E25" s="1184"/>
      <c r="F25" s="149">
        <v>0</v>
      </c>
      <c r="G25" s="150">
        <v>0</v>
      </c>
      <c r="H25" s="150">
        <v>0</v>
      </c>
      <c r="I25" s="164">
        <v>0</v>
      </c>
      <c r="J25" s="100"/>
    </row>
    <row r="26" spans="1:10" ht="12.75">
      <c r="A26" s="99" t="s">
        <v>289</v>
      </c>
      <c r="B26" s="1161" t="s">
        <v>89</v>
      </c>
      <c r="C26" s="1222"/>
      <c r="D26" s="1222"/>
      <c r="E26" s="1223"/>
      <c r="F26" s="154">
        <v>0</v>
      </c>
      <c r="G26" s="155">
        <v>0</v>
      </c>
      <c r="H26" s="155">
        <v>0</v>
      </c>
      <c r="I26" s="164">
        <v>0</v>
      </c>
      <c r="J26" s="100"/>
    </row>
    <row r="27" spans="1:10" ht="12.75">
      <c r="A27" s="95" t="s">
        <v>290</v>
      </c>
      <c r="B27" s="1161" t="s">
        <v>90</v>
      </c>
      <c r="C27" s="1222"/>
      <c r="D27" s="1222"/>
      <c r="E27" s="1223"/>
      <c r="F27" s="156">
        <v>0</v>
      </c>
      <c r="G27" s="157">
        <v>0</v>
      </c>
      <c r="H27" s="157">
        <v>0</v>
      </c>
      <c r="I27" s="164">
        <v>0</v>
      </c>
      <c r="J27" s="100"/>
    </row>
    <row r="28" spans="1:10" ht="12.75">
      <c r="A28" s="95" t="s">
        <v>291</v>
      </c>
      <c r="B28" s="1161" t="s">
        <v>156</v>
      </c>
      <c r="C28" s="956"/>
      <c r="D28" s="956"/>
      <c r="E28" s="965"/>
      <c r="F28" s="156">
        <v>0</v>
      </c>
      <c r="G28" s="157">
        <v>0</v>
      </c>
      <c r="H28" s="157">
        <v>0</v>
      </c>
      <c r="I28" s="164">
        <v>0</v>
      </c>
      <c r="J28" s="100"/>
    </row>
    <row r="29" spans="1:10" ht="12.75">
      <c r="A29" s="666" t="s">
        <v>137</v>
      </c>
      <c r="B29" s="1279" t="s">
        <v>498</v>
      </c>
      <c r="C29" s="1279"/>
      <c r="D29" s="1279"/>
      <c r="E29" s="1279"/>
      <c r="F29" s="153">
        <f>SUM(F30:F30)</f>
        <v>0</v>
      </c>
      <c r="G29" s="153">
        <f>SUM(G30:G30)</f>
        <v>0</v>
      </c>
      <c r="H29" s="153">
        <f>SUM(H30:H30)</f>
        <v>0</v>
      </c>
      <c r="I29" s="166">
        <v>0</v>
      </c>
      <c r="J29" s="100"/>
    </row>
    <row r="30" spans="1:10" ht="12.75">
      <c r="A30" s="667" t="s">
        <v>94</v>
      </c>
      <c r="B30" s="1182" t="s">
        <v>100</v>
      </c>
      <c r="C30" s="1182"/>
      <c r="D30" s="1182"/>
      <c r="E30" s="1182"/>
      <c r="F30" s="162">
        <v>0</v>
      </c>
      <c r="G30" s="162">
        <v>0</v>
      </c>
      <c r="H30" s="162">
        <v>0</v>
      </c>
      <c r="I30" s="242">
        <v>0</v>
      </c>
      <c r="J30" s="100"/>
    </row>
    <row r="31" spans="1:10" ht="12.75">
      <c r="A31" s="105" t="s">
        <v>141</v>
      </c>
      <c r="B31" s="1197" t="s">
        <v>357</v>
      </c>
      <c r="C31" s="1197"/>
      <c r="D31" s="1197"/>
      <c r="E31" s="1197"/>
      <c r="F31" s="153">
        <v>0</v>
      </c>
      <c r="G31" s="153">
        <v>0</v>
      </c>
      <c r="H31" s="153">
        <v>0</v>
      </c>
      <c r="I31" s="166">
        <v>0</v>
      </c>
      <c r="J31" s="100"/>
    </row>
    <row r="32" spans="1:10" ht="12.75">
      <c r="A32" s="99"/>
      <c r="B32" s="1161" t="s">
        <v>370</v>
      </c>
      <c r="C32" s="1162"/>
      <c r="D32" s="1162"/>
      <c r="E32" s="1163"/>
      <c r="F32" s="156">
        <v>0</v>
      </c>
      <c r="G32" s="157">
        <v>0</v>
      </c>
      <c r="H32" s="157">
        <v>0</v>
      </c>
      <c r="I32" s="242">
        <v>0</v>
      </c>
      <c r="J32" s="100"/>
    </row>
    <row r="33" spans="1:10" ht="12.75">
      <c r="A33" s="667" t="s">
        <v>139</v>
      </c>
      <c r="B33" s="1168" t="s">
        <v>116</v>
      </c>
      <c r="C33" s="1169"/>
      <c r="D33" s="1169"/>
      <c r="E33" s="1170"/>
      <c r="F33" s="467">
        <v>0</v>
      </c>
      <c r="G33" s="467">
        <f>SUM(G34)</f>
        <v>0</v>
      </c>
      <c r="H33" s="467">
        <f>SUM(H34)</f>
        <v>0</v>
      </c>
      <c r="I33" s="169">
        <v>0</v>
      </c>
      <c r="J33" s="100"/>
    </row>
    <row r="34" spans="1:10" ht="13.5" thickBot="1">
      <c r="A34" s="652" t="s">
        <v>96</v>
      </c>
      <c r="B34" s="1171" t="s">
        <v>307</v>
      </c>
      <c r="C34" s="1172"/>
      <c r="D34" s="1172"/>
      <c r="E34" s="1173"/>
      <c r="F34" s="160">
        <v>0</v>
      </c>
      <c r="G34" s="160">
        <v>0</v>
      </c>
      <c r="H34" s="160">
        <v>0</v>
      </c>
      <c r="I34" s="180">
        <v>0</v>
      </c>
      <c r="J34" s="100"/>
    </row>
    <row r="35" spans="1:10" ht="13.5" thickBot="1">
      <c r="A35" s="457"/>
      <c r="B35" s="1195" t="s">
        <v>501</v>
      </c>
      <c r="C35" s="899"/>
      <c r="D35" s="899"/>
      <c r="E35" s="895"/>
      <c r="F35" s="458">
        <v>0</v>
      </c>
      <c r="G35" s="459">
        <f>G13+G21+G29+G31+G15</f>
        <v>7236</v>
      </c>
      <c r="H35" s="459">
        <f>H13+H21+H29+H31+H15</f>
        <v>1625</v>
      </c>
      <c r="I35" s="460">
        <f>H35/G35*100</f>
        <v>22.457158651188504</v>
      </c>
      <c r="J35" s="100"/>
    </row>
    <row r="36" spans="1:10" ht="12.75">
      <c r="A36" s="95"/>
      <c r="B36" s="1161"/>
      <c r="C36" s="964"/>
      <c r="D36" s="964"/>
      <c r="E36" s="965"/>
      <c r="F36" s="156"/>
      <c r="G36" s="157"/>
      <c r="H36" s="157"/>
      <c r="I36" s="164"/>
      <c r="J36" s="100"/>
    </row>
    <row r="37" spans="1:10" ht="12.75">
      <c r="A37" s="667" t="s">
        <v>141</v>
      </c>
      <c r="B37" s="1168" t="s">
        <v>91</v>
      </c>
      <c r="C37" s="1169"/>
      <c r="D37" s="1169"/>
      <c r="E37" s="1170"/>
      <c r="F37" s="158">
        <f>SUM(F38:F40)</f>
        <v>0</v>
      </c>
      <c r="G37" s="158">
        <f>SUM(G38:G40)</f>
        <v>0</v>
      </c>
      <c r="H37" s="158">
        <f>SUM(H38:H40)</f>
        <v>0</v>
      </c>
      <c r="I37" s="166">
        <v>0</v>
      </c>
      <c r="J37" s="100"/>
    </row>
    <row r="38" spans="1:10" ht="12.75" customHeight="1">
      <c r="A38" s="667" t="s">
        <v>99</v>
      </c>
      <c r="B38" s="1224" t="s">
        <v>93</v>
      </c>
      <c r="C38" s="1225"/>
      <c r="D38" s="1225"/>
      <c r="E38" s="1226"/>
      <c r="F38" s="624">
        <v>0</v>
      </c>
      <c r="G38" s="624">
        <v>0</v>
      </c>
      <c r="H38" s="624">
        <v>0</v>
      </c>
      <c r="I38" s="461">
        <v>0</v>
      </c>
      <c r="J38" s="100"/>
    </row>
    <row r="39" spans="1:10" ht="12.75">
      <c r="A39" s="649" t="s">
        <v>104</v>
      </c>
      <c r="B39" s="1184" t="s">
        <v>95</v>
      </c>
      <c r="C39" s="1184"/>
      <c r="D39" s="1184"/>
      <c r="E39" s="1184"/>
      <c r="F39" s="156">
        <v>0</v>
      </c>
      <c r="G39" s="156">
        <v>0</v>
      </c>
      <c r="H39" s="156">
        <v>0</v>
      </c>
      <c r="I39" s="164">
        <v>0</v>
      </c>
      <c r="J39" s="100"/>
    </row>
    <row r="40" spans="1:10" ht="12.75">
      <c r="A40" s="652" t="s">
        <v>108</v>
      </c>
      <c r="B40" s="1172" t="s">
        <v>97</v>
      </c>
      <c r="C40" s="1228"/>
      <c r="D40" s="1228"/>
      <c r="E40" s="1228"/>
      <c r="F40" s="625">
        <v>0</v>
      </c>
      <c r="G40" s="625">
        <v>0</v>
      </c>
      <c r="H40" s="625">
        <v>0</v>
      </c>
      <c r="I40" s="165">
        <v>0</v>
      </c>
      <c r="J40" s="100"/>
    </row>
    <row r="41" spans="1:10" ht="12.75">
      <c r="A41" s="96" t="s">
        <v>526</v>
      </c>
      <c r="B41" s="1229" t="s">
        <v>499</v>
      </c>
      <c r="C41" s="1229"/>
      <c r="D41" s="1229"/>
      <c r="E41" s="1229"/>
      <c r="F41" s="161">
        <f>SUM(F42:F42)</f>
        <v>0</v>
      </c>
      <c r="G41" s="161">
        <f>SUM(G42:G42)</f>
        <v>0</v>
      </c>
      <c r="H41" s="161">
        <f>SUM(H42:H42)</f>
        <v>0</v>
      </c>
      <c r="I41" s="166">
        <v>0</v>
      </c>
      <c r="J41" s="100"/>
    </row>
    <row r="42" spans="1:10" ht="12.75">
      <c r="A42" s="649" t="s">
        <v>112</v>
      </c>
      <c r="B42" s="1184" t="s">
        <v>105</v>
      </c>
      <c r="C42" s="1184"/>
      <c r="D42" s="1184"/>
      <c r="E42" s="1184"/>
      <c r="F42" s="177">
        <v>0</v>
      </c>
      <c r="G42" s="177">
        <v>0</v>
      </c>
      <c r="H42" s="177">
        <v>0</v>
      </c>
      <c r="I42" s="180">
        <v>0</v>
      </c>
      <c r="J42" s="100"/>
    </row>
    <row r="43" spans="1:10" ht="12.75">
      <c r="A43" s="668" t="s">
        <v>364</v>
      </c>
      <c r="B43" s="1255" t="s">
        <v>361</v>
      </c>
      <c r="C43" s="1256"/>
      <c r="D43" s="1256"/>
      <c r="E43" s="1257"/>
      <c r="F43" s="153">
        <v>0</v>
      </c>
      <c r="G43" s="153">
        <v>0</v>
      </c>
      <c r="H43" s="153">
        <v>0</v>
      </c>
      <c r="I43" s="166">
        <v>0</v>
      </c>
      <c r="J43" s="100"/>
    </row>
    <row r="44" spans="1:10" ht="13.5" thickBot="1">
      <c r="A44" s="99"/>
      <c r="B44" s="1161" t="s">
        <v>370</v>
      </c>
      <c r="C44" s="1162"/>
      <c r="D44" s="1162"/>
      <c r="E44" s="1163"/>
      <c r="F44" s="154">
        <v>0</v>
      </c>
      <c r="G44" s="155">
        <v>0</v>
      </c>
      <c r="H44" s="155">
        <v>0</v>
      </c>
      <c r="I44" s="461">
        <v>0</v>
      </c>
      <c r="J44" s="100"/>
    </row>
    <row r="45" spans="1:10" ht="13.5" thickBot="1">
      <c r="A45" s="462"/>
      <c r="B45" s="1195" t="s">
        <v>502</v>
      </c>
      <c r="C45" s="899"/>
      <c r="D45" s="899"/>
      <c r="E45" s="895"/>
      <c r="F45" s="463">
        <v>0</v>
      </c>
      <c r="G45" s="464">
        <v>0</v>
      </c>
      <c r="H45" s="464">
        <f>H37+H41+H43</f>
        <v>0</v>
      </c>
      <c r="I45" s="460">
        <v>0</v>
      </c>
      <c r="J45" s="100"/>
    </row>
    <row r="46" spans="1:10" ht="12.75" customHeight="1">
      <c r="A46" s="450" t="s">
        <v>371</v>
      </c>
      <c r="B46" s="1243" t="s">
        <v>106</v>
      </c>
      <c r="C46" s="1244"/>
      <c r="D46" s="1244"/>
      <c r="E46" s="1245"/>
      <c r="F46" s="1209">
        <v>0</v>
      </c>
      <c r="G46" s="1209">
        <v>0</v>
      </c>
      <c r="H46" s="1209">
        <v>0</v>
      </c>
      <c r="I46" s="1205">
        <v>0</v>
      </c>
      <c r="J46" s="100"/>
    </row>
    <row r="47" spans="1:10" ht="13.5" thickBot="1">
      <c r="A47" s="466"/>
      <c r="B47" s="1233" t="s">
        <v>107</v>
      </c>
      <c r="C47" s="1234"/>
      <c r="D47" s="1234"/>
      <c r="E47" s="1235"/>
      <c r="F47" s="1210"/>
      <c r="G47" s="1210"/>
      <c r="H47" s="1210"/>
      <c r="I47" s="1206"/>
      <c r="J47" s="100"/>
    </row>
    <row r="48" spans="1:10" ht="13.5" thickBot="1">
      <c r="A48" s="99"/>
      <c r="B48" s="477"/>
      <c r="C48" s="476"/>
      <c r="D48" s="476"/>
      <c r="E48" s="478"/>
      <c r="F48" s="653"/>
      <c r="G48" s="653"/>
      <c r="H48" s="653"/>
      <c r="I48" s="473"/>
      <c r="J48" s="100"/>
    </row>
    <row r="49" spans="1:10" ht="13.5" thickBot="1">
      <c r="A49" s="462"/>
      <c r="B49" s="1249" t="s">
        <v>396</v>
      </c>
      <c r="C49" s="1250"/>
      <c r="D49" s="1250"/>
      <c r="E49" s="1251"/>
      <c r="F49" s="458">
        <v>0</v>
      </c>
      <c r="G49" s="656">
        <f>G13+G15</f>
        <v>7236</v>
      </c>
      <c r="H49" s="656">
        <f>H13+H15</f>
        <v>1625</v>
      </c>
      <c r="I49" s="460">
        <f>H49/G49*100</f>
        <v>22.457158651188504</v>
      </c>
      <c r="J49" s="100"/>
    </row>
    <row r="50" spans="1:10" ht="13.5" thickBot="1">
      <c r="A50" s="703"/>
      <c r="B50" s="704"/>
      <c r="C50" s="705"/>
      <c r="D50" s="705"/>
      <c r="E50" s="706"/>
      <c r="F50" s="707"/>
      <c r="G50" s="708"/>
      <c r="H50" s="708"/>
      <c r="I50" s="709"/>
      <c r="J50" s="100"/>
    </row>
    <row r="51" spans="1:10" ht="13.5" thickTop="1">
      <c r="A51" s="710"/>
      <c r="B51" s="711"/>
      <c r="C51" s="712"/>
      <c r="D51" s="712"/>
      <c r="E51" s="712"/>
      <c r="F51" s="713"/>
      <c r="G51" s="714"/>
      <c r="H51" s="714"/>
      <c r="I51" s="715"/>
      <c r="J51" s="100"/>
    </row>
    <row r="52" spans="1:10" ht="12.75">
      <c r="A52" s="102"/>
      <c r="B52" s="661"/>
      <c r="C52" s="702"/>
      <c r="D52" s="702"/>
      <c r="E52" s="702"/>
      <c r="F52" s="716"/>
      <c r="G52" s="717"/>
      <c r="H52" s="717"/>
      <c r="I52" s="718"/>
      <c r="J52" s="100"/>
    </row>
    <row r="53" spans="1:10" ht="12.75">
      <c r="A53" s="102"/>
      <c r="B53" s="661"/>
      <c r="C53" s="702"/>
      <c r="D53" s="702"/>
      <c r="E53" s="702"/>
      <c r="F53" s="716"/>
      <c r="G53" s="717"/>
      <c r="H53" s="717"/>
      <c r="I53" s="718"/>
      <c r="J53" s="100"/>
    </row>
    <row r="54" spans="1:10" ht="12.75">
      <c r="A54" s="102"/>
      <c r="B54" s="661"/>
      <c r="C54" s="702"/>
      <c r="D54" s="702"/>
      <c r="E54" s="702"/>
      <c r="F54" s="716"/>
      <c r="G54" s="717"/>
      <c r="H54" s="717"/>
      <c r="I54" s="718"/>
      <c r="J54" s="100"/>
    </row>
    <row r="55" spans="1:10" ht="12.75">
      <c r="A55" s="102"/>
      <c r="B55" s="661"/>
      <c r="C55" s="702"/>
      <c r="D55" s="702"/>
      <c r="E55" s="702"/>
      <c r="F55" s="716"/>
      <c r="G55" s="717"/>
      <c r="H55" s="717"/>
      <c r="I55" s="718"/>
      <c r="J55" s="100"/>
    </row>
    <row r="56" spans="1:10" ht="12.75">
      <c r="A56" s="102"/>
      <c r="B56" s="661"/>
      <c r="C56" s="702"/>
      <c r="D56" s="702"/>
      <c r="E56" s="702"/>
      <c r="F56" s="716"/>
      <c r="G56" s="717"/>
      <c r="H56" s="717"/>
      <c r="I56" s="718"/>
      <c r="J56" s="100"/>
    </row>
    <row r="57" spans="1:10" ht="12.75">
      <c r="A57" s="102"/>
      <c r="B57" s="661"/>
      <c r="C57" s="702"/>
      <c r="D57" s="702"/>
      <c r="E57" s="702"/>
      <c r="F57" s="716"/>
      <c r="G57" s="717"/>
      <c r="H57" s="717"/>
      <c r="I57" s="718"/>
      <c r="J57" s="100"/>
    </row>
    <row r="58" spans="1:10" ht="12.75">
      <c r="A58" s="102"/>
      <c r="B58" s="661"/>
      <c r="C58" s="702"/>
      <c r="D58" s="702"/>
      <c r="E58" s="702"/>
      <c r="F58" s="716"/>
      <c r="G58" s="717"/>
      <c r="H58" s="717"/>
      <c r="I58" s="718"/>
      <c r="J58" s="100"/>
    </row>
    <row r="59" spans="1:10" ht="15.75">
      <c r="A59" s="102"/>
      <c r="B59" s="661"/>
      <c r="C59" s="702"/>
      <c r="D59" s="702"/>
      <c r="E59" s="702"/>
      <c r="F59" s="1208" t="s">
        <v>518</v>
      </c>
      <c r="G59" s="1181"/>
      <c r="H59" s="1181"/>
      <c r="I59" s="1181"/>
      <c r="J59" s="100"/>
    </row>
    <row r="60" spans="1:10" ht="13.5" thickBot="1">
      <c r="A60" s="102"/>
      <c r="B60" s="1177"/>
      <c r="C60" s="956"/>
      <c r="D60" s="956"/>
      <c r="E60" s="956"/>
      <c r="F60" s="719"/>
      <c r="G60" s="719"/>
      <c r="H60" s="719"/>
      <c r="I60" s="720"/>
      <c r="J60" s="100"/>
    </row>
    <row r="61" spans="1:10" ht="13.5" thickTop="1">
      <c r="A61" s="721" t="s">
        <v>405</v>
      </c>
      <c r="B61" s="1273" t="s">
        <v>503</v>
      </c>
      <c r="C61" s="1274"/>
      <c r="D61" s="1274"/>
      <c r="E61" s="1275"/>
      <c r="F61" s="722">
        <f>SUM(F63:F64)</f>
        <v>0</v>
      </c>
      <c r="G61" s="722">
        <f>SUM(G63:G65)</f>
        <v>257934</v>
      </c>
      <c r="H61" s="722">
        <f>SUM(H63:H65)</f>
        <v>203949</v>
      </c>
      <c r="I61" s="723">
        <f>H61/G61*100</f>
        <v>79.0702272674405</v>
      </c>
      <c r="J61" s="100"/>
    </row>
    <row r="62" spans="1:10" ht="12.75">
      <c r="A62" s="95"/>
      <c r="B62" s="1198" t="s">
        <v>671</v>
      </c>
      <c r="C62" s="1277"/>
      <c r="D62" s="1277"/>
      <c r="E62" s="1278"/>
      <c r="F62" s="465">
        <v>0</v>
      </c>
      <c r="G62" s="465">
        <v>0</v>
      </c>
      <c r="H62" s="465">
        <v>0</v>
      </c>
      <c r="I62" s="181">
        <v>0</v>
      </c>
      <c r="J62" s="100"/>
    </row>
    <row r="63" spans="1:10" ht="12.75" customHeight="1">
      <c r="A63" s="649" t="s">
        <v>114</v>
      </c>
      <c r="B63" s="1161" t="s">
        <v>160</v>
      </c>
      <c r="C63" s="1177"/>
      <c r="D63" s="1177"/>
      <c r="E63" s="1178"/>
      <c r="F63" s="178">
        <v>0</v>
      </c>
      <c r="G63" s="178">
        <v>0</v>
      </c>
      <c r="H63" s="178">
        <v>0</v>
      </c>
      <c r="I63" s="167">
        <v>0</v>
      </c>
      <c r="J63" s="100"/>
    </row>
    <row r="64" spans="1:10" ht="12.75">
      <c r="A64" s="649" t="s">
        <v>117</v>
      </c>
      <c r="B64" s="1161" t="s">
        <v>332</v>
      </c>
      <c r="C64" s="1162"/>
      <c r="D64" s="1162"/>
      <c r="E64" s="1163"/>
      <c r="F64" s="178">
        <v>0</v>
      </c>
      <c r="G64" s="178">
        <v>0</v>
      </c>
      <c r="H64" s="178">
        <v>0</v>
      </c>
      <c r="I64" s="168">
        <v>0</v>
      </c>
      <c r="J64" s="100"/>
    </row>
    <row r="65" spans="1:10" ht="12.75">
      <c r="A65" s="95"/>
      <c r="B65" s="1198" t="s">
        <v>523</v>
      </c>
      <c r="C65" s="1271"/>
      <c r="D65" s="1271"/>
      <c r="E65" s="1272"/>
      <c r="F65" s="619">
        <v>0</v>
      </c>
      <c r="G65" s="619">
        <v>257934</v>
      </c>
      <c r="H65" s="619">
        <f>SUM(H66:H70)</f>
        <v>203949</v>
      </c>
      <c r="I65" s="181">
        <f>H65/G65*100</f>
        <v>79.0702272674405</v>
      </c>
      <c r="J65" s="100"/>
    </row>
    <row r="66" spans="1:10" ht="12.75">
      <c r="A66" s="649" t="s">
        <v>119</v>
      </c>
      <c r="B66" s="1164" t="s">
        <v>688</v>
      </c>
      <c r="C66" s="956"/>
      <c r="D66" s="956"/>
      <c r="E66" s="965"/>
      <c r="F66" s="156">
        <v>0</v>
      </c>
      <c r="G66" s="157">
        <v>23563</v>
      </c>
      <c r="H66" s="157">
        <v>107676</v>
      </c>
      <c r="I66" s="164">
        <f>H66/G66*100</f>
        <v>456.9706743623477</v>
      </c>
      <c r="J66" s="100"/>
    </row>
    <row r="67" spans="1:10" ht="12.75">
      <c r="A67" s="649" t="s">
        <v>348</v>
      </c>
      <c r="B67" s="1164" t="s">
        <v>791</v>
      </c>
      <c r="C67" s="964"/>
      <c r="D67" s="964"/>
      <c r="E67" s="965"/>
      <c r="F67" s="156">
        <v>0</v>
      </c>
      <c r="G67" s="157">
        <v>86223</v>
      </c>
      <c r="H67" s="157">
        <v>73516</v>
      </c>
      <c r="I67" s="164">
        <f>H67/G67*100</f>
        <v>85.26263294016677</v>
      </c>
      <c r="J67" s="100"/>
    </row>
    <row r="68" spans="1:10" ht="12.75">
      <c r="A68" s="649" t="s">
        <v>349</v>
      </c>
      <c r="B68" s="1164" t="s">
        <v>670</v>
      </c>
      <c r="C68" s="964"/>
      <c r="D68" s="964"/>
      <c r="E68" s="965"/>
      <c r="F68" s="156">
        <v>0</v>
      </c>
      <c r="G68" s="157">
        <v>14505</v>
      </c>
      <c r="H68" s="157">
        <v>7000</v>
      </c>
      <c r="I68" s="164">
        <f>H68/G68*100</f>
        <v>48.25922095829024</v>
      </c>
      <c r="J68" s="100"/>
    </row>
    <row r="69" spans="1:10" ht="12.75">
      <c r="A69" s="649" t="s">
        <v>350</v>
      </c>
      <c r="B69" s="1164" t="s">
        <v>792</v>
      </c>
      <c r="C69" s="964"/>
      <c r="D69" s="964"/>
      <c r="E69" s="965"/>
      <c r="F69" s="156">
        <v>0</v>
      </c>
      <c r="G69" s="157">
        <v>0</v>
      </c>
      <c r="H69" s="157">
        <v>15757</v>
      </c>
      <c r="I69" s="164">
        <v>0</v>
      </c>
      <c r="J69" s="100"/>
    </row>
    <row r="70" spans="1:10" ht="12.75">
      <c r="A70" s="649"/>
      <c r="B70" s="1164" t="s">
        <v>525</v>
      </c>
      <c r="C70" s="964"/>
      <c r="D70" s="964"/>
      <c r="E70" s="965"/>
      <c r="F70" s="156">
        <v>0</v>
      </c>
      <c r="G70" s="157">
        <v>133643</v>
      </c>
      <c r="H70" s="157">
        <v>0</v>
      </c>
      <c r="I70" s="164">
        <f>H70/G70*100</f>
        <v>0</v>
      </c>
      <c r="J70" s="100"/>
    </row>
    <row r="71" spans="1:10" ht="12.75">
      <c r="A71" s="95"/>
      <c r="B71" s="643"/>
      <c r="C71" s="647"/>
      <c r="D71" s="647"/>
      <c r="E71" s="648"/>
      <c r="F71" s="156"/>
      <c r="G71" s="157"/>
      <c r="H71" s="157"/>
      <c r="I71" s="164"/>
      <c r="J71" s="100"/>
    </row>
    <row r="72" spans="1:10" ht="12.75">
      <c r="A72" s="98" t="s">
        <v>500</v>
      </c>
      <c r="B72" s="1242" t="s">
        <v>390</v>
      </c>
      <c r="C72" s="984"/>
      <c r="D72" s="984"/>
      <c r="E72" s="985"/>
      <c r="F72" s="163">
        <v>0</v>
      </c>
      <c r="G72" s="163">
        <v>0</v>
      </c>
      <c r="H72" s="192">
        <v>0</v>
      </c>
      <c r="I72" s="167">
        <v>0</v>
      </c>
      <c r="J72" s="100"/>
    </row>
    <row r="73" spans="1:10" ht="12.75" customHeight="1" thickBot="1">
      <c r="A73" s="144"/>
      <c r="B73" s="1254" t="s">
        <v>504</v>
      </c>
      <c r="C73" s="1254"/>
      <c r="D73" s="1254"/>
      <c r="E73" s="1254"/>
      <c r="F73" s="468">
        <f>F35+F45+F46+F61+F72</f>
        <v>0</v>
      </c>
      <c r="G73" s="468">
        <f>G35+G45+G46+G61+G72</f>
        <v>265170</v>
      </c>
      <c r="H73" s="468">
        <f>H35+H45+H46+H61+H72</f>
        <v>205574</v>
      </c>
      <c r="I73" s="219">
        <f>H73/G73*100</f>
        <v>77.52536108911265</v>
      </c>
      <c r="J73" s="100"/>
    </row>
    <row r="74" spans="1:9" ht="12.75" customHeight="1" thickTop="1">
      <c r="A74" s="102"/>
      <c r="B74" s="103"/>
      <c r="C74" s="103"/>
      <c r="D74" s="103"/>
      <c r="E74" s="103"/>
      <c r="F74" s="139"/>
      <c r="G74" s="139"/>
      <c r="H74" s="139"/>
      <c r="I74" s="140"/>
    </row>
    <row r="75" spans="1:9" ht="12.75" customHeight="1">
      <c r="A75" s="102"/>
      <c r="B75" s="103"/>
      <c r="C75" s="103"/>
      <c r="D75" s="103"/>
      <c r="E75" s="103"/>
      <c r="F75" s="139"/>
      <c r="G75" s="139"/>
      <c r="H75" s="139"/>
      <c r="I75" s="140"/>
    </row>
    <row r="76" spans="1:11" s="100" customFormat="1" ht="16.5" customHeight="1" thickBot="1">
      <c r="A76" s="102"/>
      <c r="B76" s="103"/>
      <c r="C76" s="103"/>
      <c r="D76" s="103"/>
      <c r="E76" s="103"/>
      <c r="F76" s="136"/>
      <c r="G76" s="136"/>
      <c r="H76" s="136"/>
      <c r="I76" s="136" t="s">
        <v>70</v>
      </c>
      <c r="J76" s="136"/>
      <c r="K76" s="136"/>
    </row>
    <row r="77" spans="1:9" ht="13.5" customHeight="1" thickTop="1">
      <c r="A77" s="1276"/>
      <c r="B77" s="1282" t="s">
        <v>333</v>
      </c>
      <c r="C77" s="1283"/>
      <c r="D77" s="1283"/>
      <c r="E77" s="1284"/>
      <c r="F77" s="1207" t="s">
        <v>648</v>
      </c>
      <c r="G77" s="1207" t="s">
        <v>663</v>
      </c>
      <c r="H77" s="1207" t="s">
        <v>650</v>
      </c>
      <c r="I77" s="915" t="s">
        <v>676</v>
      </c>
    </row>
    <row r="78" spans="1:9" ht="24" customHeight="1">
      <c r="A78" s="1237"/>
      <c r="B78" s="1241"/>
      <c r="C78" s="978"/>
      <c r="D78" s="978"/>
      <c r="E78" s="960"/>
      <c r="F78" s="1187"/>
      <c r="G78" s="942"/>
      <c r="H78" s="942"/>
      <c r="I78" s="939"/>
    </row>
    <row r="79" spans="1:9" ht="12.75">
      <c r="A79" s="93" t="s">
        <v>75</v>
      </c>
      <c r="B79" s="1214" t="s">
        <v>505</v>
      </c>
      <c r="C79" s="1214"/>
      <c r="D79" s="1214"/>
      <c r="E79" s="1214"/>
      <c r="F79" s="172">
        <v>0</v>
      </c>
      <c r="G79" s="173">
        <v>87637</v>
      </c>
      <c r="H79" s="173">
        <v>69133</v>
      </c>
      <c r="I79" s="94">
        <f>H79/G79*100</f>
        <v>78.88563049853371</v>
      </c>
    </row>
    <row r="80" spans="1:9" ht="12.75">
      <c r="A80" s="93"/>
      <c r="B80" s="1164" t="s">
        <v>519</v>
      </c>
      <c r="C80" s="1214"/>
      <c r="D80" s="1214"/>
      <c r="E80" s="1232"/>
      <c r="F80" s="172">
        <v>0</v>
      </c>
      <c r="G80" s="173">
        <v>2867</v>
      </c>
      <c r="H80" s="173">
        <v>3390</v>
      </c>
      <c r="I80" s="94">
        <f aca="true" t="shared" si="0" ref="I80:I87">H80/G80*100</f>
        <v>118.24206487617718</v>
      </c>
    </row>
    <row r="81" spans="1:9" ht="12.75">
      <c r="A81" s="93" t="s">
        <v>77</v>
      </c>
      <c r="B81" s="1214" t="s">
        <v>507</v>
      </c>
      <c r="C81" s="1214"/>
      <c r="D81" s="1214"/>
      <c r="E81" s="1214"/>
      <c r="F81" s="172">
        <v>0</v>
      </c>
      <c r="G81" s="173">
        <v>24077</v>
      </c>
      <c r="H81" s="173">
        <v>19075</v>
      </c>
      <c r="I81" s="94">
        <f t="shared" si="0"/>
        <v>79.22498650164057</v>
      </c>
    </row>
    <row r="82" spans="1:9" ht="12.75">
      <c r="A82" s="93"/>
      <c r="B82" s="1164" t="s">
        <v>520</v>
      </c>
      <c r="C82" s="1214"/>
      <c r="D82" s="1214"/>
      <c r="E82" s="1232"/>
      <c r="F82" s="172">
        <v>0</v>
      </c>
      <c r="G82" s="173">
        <v>774</v>
      </c>
      <c r="H82" s="173">
        <v>915</v>
      </c>
      <c r="I82" s="94">
        <f t="shared" si="0"/>
        <v>118.2170542635659</v>
      </c>
    </row>
    <row r="83" spans="1:9" ht="12.75">
      <c r="A83" s="93" t="s">
        <v>85</v>
      </c>
      <c r="B83" s="1214" t="s">
        <v>508</v>
      </c>
      <c r="C83" s="1214"/>
      <c r="D83" s="1214"/>
      <c r="E83" s="1214"/>
      <c r="F83" s="172">
        <v>0</v>
      </c>
      <c r="G83" s="173">
        <v>24205</v>
      </c>
      <c r="H83" s="173">
        <v>21093</v>
      </c>
      <c r="I83" s="94">
        <f t="shared" si="0"/>
        <v>87.14315224127246</v>
      </c>
    </row>
    <row r="84" spans="1:9" ht="12.75">
      <c r="A84" s="93"/>
      <c r="B84" s="1164" t="s">
        <v>521</v>
      </c>
      <c r="C84" s="1214"/>
      <c r="D84" s="1214"/>
      <c r="E84" s="1232"/>
      <c r="F84" s="172"/>
      <c r="G84" s="173">
        <v>2500</v>
      </c>
      <c r="H84" s="173">
        <v>2500</v>
      </c>
      <c r="I84" s="94">
        <f t="shared" si="0"/>
        <v>100</v>
      </c>
    </row>
    <row r="85" spans="1:9" ht="12.75">
      <c r="A85" s="93" t="s">
        <v>92</v>
      </c>
      <c r="B85" s="1214" t="s">
        <v>34</v>
      </c>
      <c r="C85" s="1214"/>
      <c r="D85" s="1214"/>
      <c r="E85" s="1214"/>
      <c r="F85" s="174">
        <v>0</v>
      </c>
      <c r="G85" s="175">
        <v>1785</v>
      </c>
      <c r="H85" s="175">
        <v>0</v>
      </c>
      <c r="I85" s="94">
        <f t="shared" si="0"/>
        <v>0</v>
      </c>
    </row>
    <row r="86" spans="1:9" ht="13.5" thickBot="1">
      <c r="A86" s="93" t="s">
        <v>94</v>
      </c>
      <c r="B86" s="1214" t="s">
        <v>509</v>
      </c>
      <c r="C86" s="1214"/>
      <c r="D86" s="1214"/>
      <c r="E86" s="1214"/>
      <c r="F86" s="172">
        <v>0</v>
      </c>
      <c r="G86" s="173">
        <v>117710</v>
      </c>
      <c r="H86" s="173">
        <v>96273</v>
      </c>
      <c r="I86" s="94">
        <f t="shared" si="0"/>
        <v>81.78829326310424</v>
      </c>
    </row>
    <row r="87" spans="1:9" ht="13.5" thickBot="1">
      <c r="A87" s="475"/>
      <c r="B87" s="1158" t="s">
        <v>510</v>
      </c>
      <c r="C87" s="1159"/>
      <c r="D87" s="1159"/>
      <c r="E87" s="1160"/>
      <c r="F87" s="471">
        <v>0</v>
      </c>
      <c r="G87" s="472">
        <f>G79+G81+G83+G85+G86</f>
        <v>255414</v>
      </c>
      <c r="H87" s="472">
        <f>H79+H81+H83+H85+H86</f>
        <v>205574</v>
      </c>
      <c r="I87" s="460">
        <f t="shared" si="0"/>
        <v>80.48658256790937</v>
      </c>
    </row>
    <row r="88" spans="1:9" ht="12.75">
      <c r="A88" s="93"/>
      <c r="B88" s="1246"/>
      <c r="C88" s="1247"/>
      <c r="D88" s="1247"/>
      <c r="E88" s="1248"/>
      <c r="F88" s="469"/>
      <c r="G88" s="470"/>
      <c r="H88" s="470"/>
      <c r="I88" s="220"/>
    </row>
    <row r="89" spans="1:9" ht="12.75">
      <c r="A89" s="658" t="s">
        <v>96</v>
      </c>
      <c r="B89" s="1161" t="s">
        <v>335</v>
      </c>
      <c r="C89" s="1185"/>
      <c r="D89" s="1185"/>
      <c r="E89" s="1163"/>
      <c r="F89" s="176">
        <v>0</v>
      </c>
      <c r="G89" s="176">
        <v>0</v>
      </c>
      <c r="H89" s="176">
        <v>0</v>
      </c>
      <c r="I89" s="221">
        <v>0</v>
      </c>
    </row>
    <row r="90" spans="1:9" ht="12.75">
      <c r="A90" s="658" t="s">
        <v>99</v>
      </c>
      <c r="B90" s="1161" t="s">
        <v>336</v>
      </c>
      <c r="C90" s="1185"/>
      <c r="D90" s="1185"/>
      <c r="E90" s="1163"/>
      <c r="F90" s="176">
        <v>0</v>
      </c>
      <c r="G90" s="176">
        <v>0</v>
      </c>
      <c r="H90" s="176">
        <v>0</v>
      </c>
      <c r="I90" s="221">
        <v>0</v>
      </c>
    </row>
    <row r="91" spans="1:9" ht="13.5" thickBot="1">
      <c r="A91" s="658" t="s">
        <v>104</v>
      </c>
      <c r="B91" s="1161" t="s">
        <v>337</v>
      </c>
      <c r="C91" s="1185"/>
      <c r="D91" s="1185"/>
      <c r="E91" s="1163"/>
      <c r="F91" s="176">
        <v>0</v>
      </c>
      <c r="G91" s="176">
        <v>0</v>
      </c>
      <c r="H91" s="176">
        <v>0</v>
      </c>
      <c r="I91" s="221">
        <v>0</v>
      </c>
    </row>
    <row r="92" spans="1:9" ht="13.5" thickBot="1">
      <c r="A92" s="475"/>
      <c r="B92" s="1195" t="s">
        <v>511</v>
      </c>
      <c r="C92" s="1230"/>
      <c r="D92" s="1230"/>
      <c r="E92" s="1231"/>
      <c r="F92" s="471">
        <f>SUM(F89:F91)</f>
        <v>0</v>
      </c>
      <c r="G92" s="471">
        <f>SUM(G89:G91)</f>
        <v>0</v>
      </c>
      <c r="H92" s="471">
        <f>SUM(H89:H91)</f>
        <v>0</v>
      </c>
      <c r="I92" s="460">
        <v>0</v>
      </c>
    </row>
    <row r="93" spans="1:9" ht="13.5" thickBot="1">
      <c r="A93" s="93"/>
      <c r="B93" s="1161"/>
      <c r="C93" s="1215"/>
      <c r="D93" s="1215"/>
      <c r="E93" s="1093"/>
      <c r="F93" s="176"/>
      <c r="G93" s="176"/>
      <c r="H93" s="176"/>
      <c r="I93" s="221"/>
    </row>
    <row r="94" spans="1:9" ht="13.5" thickBot="1">
      <c r="A94" s="659" t="s">
        <v>108</v>
      </c>
      <c r="B94" s="1195" t="s">
        <v>512</v>
      </c>
      <c r="C94" s="1230"/>
      <c r="D94" s="1230"/>
      <c r="E94" s="1231"/>
      <c r="F94" s="474">
        <v>0</v>
      </c>
      <c r="G94" s="474">
        <v>0</v>
      </c>
      <c r="H94" s="474">
        <v>0</v>
      </c>
      <c r="I94" s="460">
        <v>0</v>
      </c>
    </row>
    <row r="95" spans="1:9" ht="12.75">
      <c r="A95" s="93"/>
      <c r="B95" s="1161"/>
      <c r="C95" s="1215"/>
      <c r="D95" s="1215"/>
      <c r="E95" s="1093"/>
      <c r="F95" s="176"/>
      <c r="G95" s="176"/>
      <c r="H95" s="176"/>
      <c r="I95" s="221"/>
    </row>
    <row r="96" spans="1:10" ht="12.75">
      <c r="A96" s="658" t="s">
        <v>112</v>
      </c>
      <c r="B96" s="1217" t="s">
        <v>513</v>
      </c>
      <c r="C96" s="1217"/>
      <c r="D96" s="1217"/>
      <c r="E96" s="1217"/>
      <c r="F96" s="469">
        <v>0</v>
      </c>
      <c r="G96" s="469">
        <v>0</v>
      </c>
      <c r="H96" s="469">
        <v>0</v>
      </c>
      <c r="I96" s="473">
        <v>0</v>
      </c>
      <c r="J96" s="100"/>
    </row>
    <row r="97" spans="1:10" ht="12.75">
      <c r="A97" s="658" t="s">
        <v>114</v>
      </c>
      <c r="B97" s="1217" t="s">
        <v>514</v>
      </c>
      <c r="C97" s="1217"/>
      <c r="D97" s="1217"/>
      <c r="E97" s="1217"/>
      <c r="F97" s="469">
        <v>0</v>
      </c>
      <c r="G97" s="469">
        <v>0</v>
      </c>
      <c r="H97" s="469">
        <v>0</v>
      </c>
      <c r="I97" s="473">
        <v>0</v>
      </c>
      <c r="J97" s="100"/>
    </row>
    <row r="98" spans="1:10" ht="13.5" thickBot="1">
      <c r="A98" s="658"/>
      <c r="B98" s="476"/>
      <c r="C98" s="476"/>
      <c r="D98" s="476"/>
      <c r="E98" s="476"/>
      <c r="F98" s="469"/>
      <c r="G98" s="469"/>
      <c r="H98" s="469"/>
      <c r="I98" s="473"/>
      <c r="J98" s="100"/>
    </row>
    <row r="99" spans="1:10" ht="13.5" thickBot="1">
      <c r="A99" s="659"/>
      <c r="B99" s="1249" t="s">
        <v>398</v>
      </c>
      <c r="C99" s="1250"/>
      <c r="D99" s="1250"/>
      <c r="E99" s="1251"/>
      <c r="F99" s="471">
        <v>0</v>
      </c>
      <c r="G99" s="657">
        <f>G87+G92+G94+G96+G97</f>
        <v>255414</v>
      </c>
      <c r="H99" s="657">
        <f>H87+H92+H94+H96+H97</f>
        <v>205574</v>
      </c>
      <c r="I99" s="471">
        <f>I87+I92+I94+I96+I97</f>
        <v>80.48658256790937</v>
      </c>
      <c r="J99" s="100"/>
    </row>
    <row r="100" spans="1:10" ht="13.5" thickBot="1">
      <c r="A100" s="93"/>
      <c r="B100" s="1216"/>
      <c r="C100" s="1217"/>
      <c r="D100" s="1217"/>
      <c r="E100" s="1218"/>
      <c r="F100" s="469"/>
      <c r="G100" s="469"/>
      <c r="H100" s="469"/>
      <c r="I100" s="473"/>
      <c r="J100" s="100"/>
    </row>
    <row r="101" spans="1:10" ht="13.5" thickBot="1">
      <c r="A101" s="475"/>
      <c r="B101" s="1158" t="s">
        <v>503</v>
      </c>
      <c r="C101" s="1159"/>
      <c r="D101" s="1159"/>
      <c r="E101" s="1160"/>
      <c r="F101" s="471">
        <f>F102+F103</f>
        <v>0</v>
      </c>
      <c r="G101" s="471">
        <f>G102+G103</f>
        <v>0</v>
      </c>
      <c r="H101" s="471">
        <f>H102+H103</f>
        <v>0</v>
      </c>
      <c r="I101" s="655">
        <f>I102+I103</f>
        <v>0</v>
      </c>
      <c r="J101" s="100"/>
    </row>
    <row r="102" spans="1:10" ht="12.75">
      <c r="A102" s="658" t="s">
        <v>117</v>
      </c>
      <c r="B102" s="1161" t="s">
        <v>493</v>
      </c>
      <c r="C102" s="1162"/>
      <c r="D102" s="1162"/>
      <c r="E102" s="1163"/>
      <c r="F102" s="176">
        <v>0</v>
      </c>
      <c r="G102" s="176">
        <v>0</v>
      </c>
      <c r="H102" s="176">
        <v>0</v>
      </c>
      <c r="I102" s="221">
        <v>0</v>
      </c>
      <c r="J102" s="100"/>
    </row>
    <row r="103" spans="1:10" ht="12.75">
      <c r="A103" s="658" t="s">
        <v>119</v>
      </c>
      <c r="B103" s="1161" t="s">
        <v>494</v>
      </c>
      <c r="C103" s="1215"/>
      <c r="D103" s="1215"/>
      <c r="E103" s="1093"/>
      <c r="F103" s="176">
        <v>0</v>
      </c>
      <c r="G103" s="176">
        <v>0</v>
      </c>
      <c r="H103" s="176">
        <v>0</v>
      </c>
      <c r="I103" s="221">
        <v>0</v>
      </c>
      <c r="J103" s="100"/>
    </row>
    <row r="104" spans="1:10" ht="13.5" thickBot="1">
      <c r="A104" s="93"/>
      <c r="B104" s="1161"/>
      <c r="C104" s="964"/>
      <c r="D104" s="964"/>
      <c r="E104" s="965"/>
      <c r="F104" s="176"/>
      <c r="G104" s="176"/>
      <c r="H104" s="176"/>
      <c r="I104" s="221"/>
      <c r="J104" s="100"/>
    </row>
    <row r="105" spans="1:10" ht="13.5" thickBot="1">
      <c r="A105" s="659" t="s">
        <v>348</v>
      </c>
      <c r="B105" s="1158" t="s">
        <v>515</v>
      </c>
      <c r="C105" s="1159"/>
      <c r="D105" s="1159"/>
      <c r="E105" s="1160"/>
      <c r="F105" s="471">
        <v>0</v>
      </c>
      <c r="G105" s="471">
        <v>9662</v>
      </c>
      <c r="H105" s="471">
        <v>0</v>
      </c>
      <c r="I105" s="669">
        <v>0</v>
      </c>
      <c r="J105" s="100"/>
    </row>
    <row r="106" spans="1:10" ht="12.75">
      <c r="A106" s="93"/>
      <c r="B106" s="477"/>
      <c r="C106" s="476"/>
      <c r="D106" s="476"/>
      <c r="E106" s="478"/>
      <c r="F106" s="176"/>
      <c r="G106" s="176"/>
      <c r="H106" s="176"/>
      <c r="I106" s="221"/>
      <c r="J106" s="100"/>
    </row>
    <row r="107" spans="1:9" ht="12.75">
      <c r="A107" s="93"/>
      <c r="B107" s="1211" t="s">
        <v>516</v>
      </c>
      <c r="C107" s="1212"/>
      <c r="D107" s="1212"/>
      <c r="E107" s="1213"/>
      <c r="F107" s="236">
        <f>F87+F92+F94+F96+F97+F101+F105</f>
        <v>0</v>
      </c>
      <c r="G107" s="236">
        <f>G87+G92+G94+G96+G97+G101+G105</f>
        <v>265076</v>
      </c>
      <c r="H107" s="236">
        <f>H87+H92+H94+H96+H97+H101+H105</f>
        <v>205574</v>
      </c>
      <c r="I107" s="181">
        <f>H107/G107*100</f>
        <v>77.55285276675369</v>
      </c>
    </row>
    <row r="108" spans="1:9" ht="12.75">
      <c r="A108" s="658" t="s">
        <v>349</v>
      </c>
      <c r="B108" s="1161" t="s">
        <v>833</v>
      </c>
      <c r="C108" s="1258"/>
      <c r="D108" s="1258"/>
      <c r="E108" s="1259"/>
      <c r="F108" s="642">
        <v>29</v>
      </c>
      <c r="G108" s="641">
        <v>27</v>
      </c>
      <c r="H108" s="641">
        <v>21</v>
      </c>
      <c r="I108" s="220">
        <f>H108/G108*100</f>
        <v>77.77777777777779</v>
      </c>
    </row>
    <row r="109" spans="1:9" ht="12.75">
      <c r="A109" s="658" t="s">
        <v>350</v>
      </c>
      <c r="B109" s="1164" t="s">
        <v>673</v>
      </c>
      <c r="C109" s="964"/>
      <c r="D109" s="964"/>
      <c r="E109" s="965"/>
      <c r="F109" s="642">
        <v>29</v>
      </c>
      <c r="G109" s="641">
        <v>25</v>
      </c>
      <c r="H109" s="641">
        <v>0</v>
      </c>
      <c r="I109" s="220">
        <f>H109/G109*100</f>
        <v>0</v>
      </c>
    </row>
    <row r="110" spans="1:9" ht="12.75">
      <c r="A110" s="658" t="s">
        <v>351</v>
      </c>
      <c r="B110" s="1164" t="s">
        <v>674</v>
      </c>
      <c r="C110" s="964"/>
      <c r="D110" s="964"/>
      <c r="E110" s="965"/>
      <c r="F110" s="642">
        <v>2</v>
      </c>
      <c r="G110" s="641">
        <v>2</v>
      </c>
      <c r="H110" s="641">
        <v>2</v>
      </c>
      <c r="I110" s="220">
        <f>H110/G110*100</f>
        <v>100</v>
      </c>
    </row>
    <row r="111" spans="1:9" ht="13.5" thickBot="1">
      <c r="A111" s="660" t="s">
        <v>352</v>
      </c>
      <c r="B111" s="1165" t="s">
        <v>675</v>
      </c>
      <c r="C111" s="1264"/>
      <c r="D111" s="1264"/>
      <c r="E111" s="1265"/>
      <c r="F111" s="222">
        <v>2</v>
      </c>
      <c r="G111" s="223">
        <v>2</v>
      </c>
      <c r="H111" s="223">
        <v>0</v>
      </c>
      <c r="I111" s="220">
        <f>H111/G111*100</f>
        <v>0</v>
      </c>
    </row>
    <row r="112" spans="1:9" ht="13.5" thickTop="1">
      <c r="A112" s="170"/>
      <c r="B112" s="141"/>
      <c r="C112" s="141"/>
      <c r="D112" s="141"/>
      <c r="E112" s="141"/>
      <c r="F112" s="142"/>
      <c r="G112" s="142"/>
      <c r="H112" s="142"/>
      <c r="I112" s="143"/>
    </row>
    <row r="113" spans="1:9" ht="12.75">
      <c r="A113" s="171"/>
      <c r="B113" s="141"/>
      <c r="C113" s="141"/>
      <c r="D113" s="141"/>
      <c r="E113" s="141"/>
      <c r="F113" s="142"/>
      <c r="G113" s="142"/>
      <c r="H113" s="142"/>
      <c r="I113" s="140"/>
    </row>
    <row r="114" spans="1:9" ht="12.75">
      <c r="A114" s="171"/>
      <c r="B114" s="141"/>
      <c r="C114" s="141"/>
      <c r="D114" s="141"/>
      <c r="E114" s="141"/>
      <c r="F114" s="142"/>
      <c r="G114" s="142"/>
      <c r="H114" s="142"/>
      <c r="I114" s="140"/>
    </row>
    <row r="115" spans="1:9" ht="12.75">
      <c r="A115" s="171"/>
      <c r="B115" s="141"/>
      <c r="C115" s="141"/>
      <c r="D115" s="141"/>
      <c r="E115" s="141"/>
      <c r="F115" s="142"/>
      <c r="G115" s="142"/>
      <c r="H115" s="142"/>
      <c r="I115" s="140"/>
    </row>
    <row r="116" spans="1:9" ht="12.75">
      <c r="A116" s="171"/>
      <c r="B116" s="141"/>
      <c r="C116" s="141"/>
      <c r="D116" s="141"/>
      <c r="E116" s="141"/>
      <c r="F116" s="142"/>
      <c r="G116" s="142"/>
      <c r="H116" s="142"/>
      <c r="I116" s="140"/>
    </row>
    <row r="117" spans="1:9" ht="12.75">
      <c r="A117" s="171"/>
      <c r="B117" s="141"/>
      <c r="C117" s="141"/>
      <c r="D117" s="141"/>
      <c r="E117" s="141"/>
      <c r="F117" s="142"/>
      <c r="G117" s="142"/>
      <c r="H117" s="142"/>
      <c r="I117" s="140"/>
    </row>
    <row r="118" spans="1:9" ht="15">
      <c r="A118" s="171"/>
      <c r="B118" s="141"/>
      <c r="C118" s="141"/>
      <c r="D118" s="141"/>
      <c r="E118" s="141"/>
      <c r="F118" s="1180" t="s">
        <v>518</v>
      </c>
      <c r="G118" s="1180"/>
      <c r="H118" s="1180"/>
      <c r="I118" s="1180"/>
    </row>
    <row r="119" spans="1:9" ht="13.5" thickBot="1">
      <c r="A119" s="171"/>
      <c r="B119" s="141"/>
      <c r="C119" s="141"/>
      <c r="D119" s="141"/>
      <c r="E119" s="141"/>
      <c r="F119" s="142"/>
      <c r="G119" s="142"/>
      <c r="H119" s="142"/>
      <c r="I119" s="140"/>
    </row>
    <row r="120" spans="1:10" ht="13.5" customHeight="1" thickTop="1">
      <c r="A120" s="1190" t="s">
        <v>71</v>
      </c>
      <c r="B120" s="1188" t="s">
        <v>72</v>
      </c>
      <c r="C120" s="1188"/>
      <c r="D120" s="1188"/>
      <c r="E120" s="1188"/>
      <c r="F120" s="1207" t="s">
        <v>648</v>
      </c>
      <c r="G120" s="1207" t="s">
        <v>649</v>
      </c>
      <c r="H120" s="1207" t="s">
        <v>650</v>
      </c>
      <c r="I120" s="915" t="s">
        <v>676</v>
      </c>
      <c r="J120" s="100"/>
    </row>
    <row r="121" spans="1:10" ht="24" customHeight="1">
      <c r="A121" s="1191"/>
      <c r="B121" s="1189"/>
      <c r="C121" s="1189"/>
      <c r="D121" s="1189"/>
      <c r="E121" s="1189"/>
      <c r="F121" s="1187"/>
      <c r="G121" s="942"/>
      <c r="H121" s="942"/>
      <c r="I121" s="939"/>
      <c r="J121" s="100"/>
    </row>
    <row r="122" spans="1:10" ht="29.25" customHeight="1">
      <c r="A122" s="86"/>
      <c r="B122" s="1192" t="s">
        <v>527</v>
      </c>
      <c r="C122" s="1193"/>
      <c r="D122" s="1193"/>
      <c r="E122" s="1194"/>
      <c r="F122" s="87"/>
      <c r="G122" s="137"/>
      <c r="H122" s="137"/>
      <c r="I122" s="88"/>
      <c r="J122" s="100"/>
    </row>
    <row r="123" spans="1:10" ht="21" customHeight="1">
      <c r="A123" s="86"/>
      <c r="B123" s="1192" t="s">
        <v>677</v>
      </c>
      <c r="C123" s="1280"/>
      <c r="D123" s="1280"/>
      <c r="E123" s="1281"/>
      <c r="F123" s="87"/>
      <c r="G123" s="137"/>
      <c r="H123" s="137"/>
      <c r="I123" s="88"/>
      <c r="J123" s="100"/>
    </row>
    <row r="124" spans="1:10" ht="16.5" customHeight="1">
      <c r="A124" s="89"/>
      <c r="B124" s="1196" t="s">
        <v>73</v>
      </c>
      <c r="C124" s="1196"/>
      <c r="D124" s="1196"/>
      <c r="E124" s="1196"/>
      <c r="F124" s="90"/>
      <c r="G124" s="138"/>
      <c r="H124" s="138"/>
      <c r="I124" s="91"/>
      <c r="J124" s="100"/>
    </row>
    <row r="125" spans="1:10" ht="16.5" customHeight="1">
      <c r="A125" s="145" t="s">
        <v>135</v>
      </c>
      <c r="B125" s="1196" t="s">
        <v>74</v>
      </c>
      <c r="C125" s="1196"/>
      <c r="D125" s="1196"/>
      <c r="E125" s="1196"/>
      <c r="F125" s="179">
        <f>F126+F128</f>
        <v>77084</v>
      </c>
      <c r="G125" s="179">
        <f>G126+G128</f>
        <v>61739</v>
      </c>
      <c r="H125" s="179">
        <f>H126+H128</f>
        <v>0</v>
      </c>
      <c r="I125" s="166">
        <f>H125/G125*100</f>
        <v>0</v>
      </c>
      <c r="J125" s="100"/>
    </row>
    <row r="126" spans="1:10" ht="12.75" customHeight="1">
      <c r="A126" s="92" t="s">
        <v>75</v>
      </c>
      <c r="B126" s="1182" t="s">
        <v>76</v>
      </c>
      <c r="C126" s="1182"/>
      <c r="D126" s="1182"/>
      <c r="E126" s="1182"/>
      <c r="F126" s="620">
        <v>77084</v>
      </c>
      <c r="G126" s="621">
        <v>61739</v>
      </c>
      <c r="H126" s="621">
        <v>0</v>
      </c>
      <c r="I126" s="242">
        <f>H126/G126*100</f>
        <v>0</v>
      </c>
      <c r="J126" s="100"/>
    </row>
    <row r="127" spans="1:10" ht="12.75" customHeight="1">
      <c r="A127" s="93" t="s">
        <v>77</v>
      </c>
      <c r="B127" s="1198" t="s">
        <v>282</v>
      </c>
      <c r="C127" s="1199"/>
      <c r="D127" s="1199"/>
      <c r="E127" s="1200"/>
      <c r="F127" s="619">
        <v>0</v>
      </c>
      <c r="G127" s="480">
        <v>0</v>
      </c>
      <c r="H127" s="480">
        <v>0</v>
      </c>
      <c r="I127" s="181">
        <v>0</v>
      </c>
      <c r="J127" s="100"/>
    </row>
    <row r="128" spans="1:10" ht="12.75" customHeight="1">
      <c r="A128" s="93" t="s">
        <v>85</v>
      </c>
      <c r="B128" s="1184" t="s">
        <v>78</v>
      </c>
      <c r="C128" s="1184"/>
      <c r="D128" s="1184"/>
      <c r="E128" s="1184"/>
      <c r="F128" s="148">
        <v>0</v>
      </c>
      <c r="G128" s="148">
        <v>0</v>
      </c>
      <c r="H128" s="148">
        <v>0</v>
      </c>
      <c r="I128" s="168">
        <v>0</v>
      </c>
      <c r="J128" s="100"/>
    </row>
    <row r="129" spans="1:10" ht="12.75">
      <c r="A129" s="95" t="s">
        <v>283</v>
      </c>
      <c r="B129" s="1184" t="s">
        <v>79</v>
      </c>
      <c r="C129" s="1184"/>
      <c r="D129" s="1184"/>
      <c r="E129" s="1184"/>
      <c r="F129" s="149">
        <v>0</v>
      </c>
      <c r="G129" s="150">
        <v>0</v>
      </c>
      <c r="H129" s="150">
        <v>0</v>
      </c>
      <c r="I129" s="164">
        <v>0</v>
      </c>
      <c r="J129" s="100"/>
    </row>
    <row r="130" spans="1:10" ht="12.75">
      <c r="A130" s="95" t="s">
        <v>284</v>
      </c>
      <c r="B130" s="1184" t="s">
        <v>80</v>
      </c>
      <c r="C130" s="1184"/>
      <c r="D130" s="1184"/>
      <c r="E130" s="1184"/>
      <c r="F130" s="149">
        <v>0</v>
      </c>
      <c r="G130" s="150">
        <v>0</v>
      </c>
      <c r="H130" s="150">
        <v>0</v>
      </c>
      <c r="I130" s="164">
        <v>0</v>
      </c>
      <c r="J130" s="100"/>
    </row>
    <row r="131" spans="1:10" ht="12.75" customHeight="1">
      <c r="A131" s="95" t="s">
        <v>285</v>
      </c>
      <c r="B131" s="1184" t="s">
        <v>81</v>
      </c>
      <c r="C131" s="1184"/>
      <c r="D131" s="1184"/>
      <c r="E131" s="1184"/>
      <c r="F131" s="149">
        <v>0</v>
      </c>
      <c r="G131" s="150">
        <v>0</v>
      </c>
      <c r="H131" s="150">
        <v>0</v>
      </c>
      <c r="I131" s="164">
        <v>0</v>
      </c>
      <c r="J131" s="100"/>
    </row>
    <row r="132" spans="1:10" ht="12.75">
      <c r="A132" s="96" t="s">
        <v>433</v>
      </c>
      <c r="B132" s="1183" t="s">
        <v>82</v>
      </c>
      <c r="C132" s="1183"/>
      <c r="D132" s="1183"/>
      <c r="E132" s="1183"/>
      <c r="F132" s="151">
        <v>0</v>
      </c>
      <c r="G132" s="152">
        <v>0</v>
      </c>
      <c r="H132" s="152">
        <v>0</v>
      </c>
      <c r="I132" s="165">
        <v>0</v>
      </c>
      <c r="J132" s="100"/>
    </row>
    <row r="133" spans="1:10" ht="12.75">
      <c r="A133" s="97" t="s">
        <v>388</v>
      </c>
      <c r="B133" s="1174" t="s">
        <v>84</v>
      </c>
      <c r="C133" s="1175"/>
      <c r="D133" s="1175"/>
      <c r="E133" s="1176"/>
      <c r="F133" s="153">
        <f>F134</f>
        <v>0</v>
      </c>
      <c r="G133" s="153">
        <f>G134</f>
        <v>0</v>
      </c>
      <c r="H133" s="153">
        <f>H134</f>
        <v>0</v>
      </c>
      <c r="I133" s="166">
        <v>0</v>
      </c>
      <c r="J133" s="100"/>
    </row>
    <row r="134" spans="1:10" ht="12.75" customHeight="1">
      <c r="A134" s="98" t="s">
        <v>92</v>
      </c>
      <c r="B134" s="1182" t="s">
        <v>86</v>
      </c>
      <c r="C134" s="1182"/>
      <c r="D134" s="1182"/>
      <c r="E134" s="1182"/>
      <c r="F134" s="146">
        <f>SUM(F135:F139)</f>
        <v>0</v>
      </c>
      <c r="G134" s="146">
        <f>SUM(G135:G140)</f>
        <v>0</v>
      </c>
      <c r="H134" s="146">
        <f>SUM(H135:H140)</f>
        <v>0</v>
      </c>
      <c r="I134" s="167">
        <v>0</v>
      </c>
      <c r="J134" s="100"/>
    </row>
    <row r="135" spans="1:10" ht="12.75">
      <c r="A135" s="95" t="s">
        <v>286</v>
      </c>
      <c r="B135" s="1184" t="s">
        <v>87</v>
      </c>
      <c r="C135" s="1184"/>
      <c r="D135" s="1184"/>
      <c r="E135" s="1184"/>
      <c r="F135" s="149">
        <v>0</v>
      </c>
      <c r="G135" s="150">
        <v>0</v>
      </c>
      <c r="H135" s="150">
        <v>0</v>
      </c>
      <c r="I135" s="164">
        <v>0</v>
      </c>
      <c r="J135" s="100"/>
    </row>
    <row r="136" spans="1:10" ht="12.75">
      <c r="A136" s="95" t="s">
        <v>287</v>
      </c>
      <c r="B136" s="1184" t="s">
        <v>88</v>
      </c>
      <c r="C136" s="1184"/>
      <c r="D136" s="1184"/>
      <c r="E136" s="1184"/>
      <c r="F136" s="149">
        <v>0</v>
      </c>
      <c r="G136" s="150">
        <v>0</v>
      </c>
      <c r="H136" s="150">
        <v>0</v>
      </c>
      <c r="I136" s="164">
        <v>0</v>
      </c>
      <c r="J136" s="100"/>
    </row>
    <row r="137" spans="1:10" ht="12.75">
      <c r="A137" s="95" t="s">
        <v>288</v>
      </c>
      <c r="B137" s="1184" t="s">
        <v>159</v>
      </c>
      <c r="C137" s="1184"/>
      <c r="D137" s="1184"/>
      <c r="E137" s="1184"/>
      <c r="F137" s="149">
        <v>0</v>
      </c>
      <c r="G137" s="150">
        <v>0</v>
      </c>
      <c r="H137" s="150">
        <v>0</v>
      </c>
      <c r="I137" s="164">
        <v>0</v>
      </c>
      <c r="J137" s="100"/>
    </row>
    <row r="138" spans="1:10" ht="12.75">
      <c r="A138" s="99" t="s">
        <v>289</v>
      </c>
      <c r="B138" s="1161" t="s">
        <v>89</v>
      </c>
      <c r="C138" s="1222"/>
      <c r="D138" s="1222"/>
      <c r="E138" s="1223"/>
      <c r="F138" s="154">
        <v>0</v>
      </c>
      <c r="G138" s="155">
        <v>0</v>
      </c>
      <c r="H138" s="155">
        <v>0</v>
      </c>
      <c r="I138" s="164">
        <v>0</v>
      </c>
      <c r="J138" s="100"/>
    </row>
    <row r="139" spans="1:10" ht="12.75">
      <c r="A139" s="95" t="s">
        <v>290</v>
      </c>
      <c r="B139" s="1161" t="s">
        <v>90</v>
      </c>
      <c r="C139" s="1222"/>
      <c r="D139" s="1222"/>
      <c r="E139" s="1223"/>
      <c r="F139" s="156">
        <v>0</v>
      </c>
      <c r="G139" s="157">
        <v>0</v>
      </c>
      <c r="H139" s="157">
        <v>0</v>
      </c>
      <c r="I139" s="164">
        <v>0</v>
      </c>
      <c r="J139" s="100"/>
    </row>
    <row r="140" spans="1:10" ht="12.75">
      <c r="A140" s="95" t="s">
        <v>291</v>
      </c>
      <c r="B140" s="1161" t="s">
        <v>156</v>
      </c>
      <c r="C140" s="956"/>
      <c r="D140" s="956"/>
      <c r="E140" s="965"/>
      <c r="F140" s="156">
        <v>0</v>
      </c>
      <c r="G140" s="157">
        <v>0</v>
      </c>
      <c r="H140" s="157">
        <v>0</v>
      </c>
      <c r="I140" s="164">
        <v>0</v>
      </c>
      <c r="J140" s="100"/>
    </row>
    <row r="141" spans="1:10" ht="12.75">
      <c r="A141" s="101" t="s">
        <v>138</v>
      </c>
      <c r="B141" s="1279" t="s">
        <v>498</v>
      </c>
      <c r="C141" s="1279"/>
      <c r="D141" s="1279"/>
      <c r="E141" s="1279"/>
      <c r="F141" s="153">
        <f>SUM(F142:F142)</f>
        <v>1738</v>
      </c>
      <c r="G141" s="153">
        <f>SUM(G142:G142)</f>
        <v>2477</v>
      </c>
      <c r="H141" s="153">
        <f>SUM(H142:H142)</f>
        <v>0</v>
      </c>
      <c r="I141" s="166">
        <v>0</v>
      </c>
      <c r="J141" s="100"/>
    </row>
    <row r="142" spans="1:10" ht="12.75">
      <c r="A142" s="98" t="s">
        <v>104</v>
      </c>
      <c r="B142" s="1182" t="s">
        <v>100</v>
      </c>
      <c r="C142" s="1182"/>
      <c r="D142" s="1182"/>
      <c r="E142" s="1182"/>
      <c r="F142" s="623">
        <v>1738</v>
      </c>
      <c r="G142" s="623">
        <v>2477</v>
      </c>
      <c r="H142" s="623">
        <v>0</v>
      </c>
      <c r="I142" s="242">
        <v>0</v>
      </c>
      <c r="J142" s="100"/>
    </row>
    <row r="143" spans="1:10" ht="12.75">
      <c r="A143" s="105" t="s">
        <v>139</v>
      </c>
      <c r="B143" s="1197" t="s">
        <v>357</v>
      </c>
      <c r="C143" s="1197"/>
      <c r="D143" s="1197"/>
      <c r="E143" s="1197"/>
      <c r="F143" s="153">
        <v>0</v>
      </c>
      <c r="G143" s="153">
        <v>0</v>
      </c>
      <c r="H143" s="153">
        <v>0</v>
      </c>
      <c r="I143" s="166">
        <v>0</v>
      </c>
      <c r="J143" s="100"/>
    </row>
    <row r="144" spans="1:10" ht="12.75">
      <c r="A144" s="99"/>
      <c r="B144" s="1161" t="s">
        <v>370</v>
      </c>
      <c r="C144" s="1162"/>
      <c r="D144" s="1162"/>
      <c r="E144" s="1163"/>
      <c r="F144" s="156">
        <v>0</v>
      </c>
      <c r="G144" s="157">
        <v>0</v>
      </c>
      <c r="H144" s="157">
        <v>0</v>
      </c>
      <c r="I144" s="242">
        <v>0</v>
      </c>
      <c r="J144" s="100"/>
    </row>
    <row r="145" spans="1:10" ht="12.75">
      <c r="A145" s="98" t="s">
        <v>141</v>
      </c>
      <c r="B145" s="1168" t="s">
        <v>116</v>
      </c>
      <c r="C145" s="1169"/>
      <c r="D145" s="1169"/>
      <c r="E145" s="1170"/>
      <c r="F145" s="192">
        <v>0</v>
      </c>
      <c r="G145" s="467">
        <f>SUM(G146)</f>
        <v>0</v>
      </c>
      <c r="H145" s="467">
        <f>SUM(H146)</f>
        <v>0</v>
      </c>
      <c r="I145" s="169">
        <v>0</v>
      </c>
      <c r="J145" s="100"/>
    </row>
    <row r="146" spans="1:10" ht="13.5" thickBot="1">
      <c r="A146" s="96" t="s">
        <v>117</v>
      </c>
      <c r="B146" s="1171" t="s">
        <v>307</v>
      </c>
      <c r="C146" s="1172"/>
      <c r="D146" s="1172"/>
      <c r="E146" s="1173"/>
      <c r="F146" s="673">
        <v>0</v>
      </c>
      <c r="G146" s="673">
        <v>0</v>
      </c>
      <c r="H146" s="673">
        <v>0</v>
      </c>
      <c r="I146" s="180">
        <v>0</v>
      </c>
      <c r="J146" s="100"/>
    </row>
    <row r="147" spans="1:10" ht="13.5" thickBot="1">
      <c r="A147" s="457"/>
      <c r="B147" s="1195" t="s">
        <v>501</v>
      </c>
      <c r="C147" s="899"/>
      <c r="D147" s="899"/>
      <c r="E147" s="895"/>
      <c r="F147" s="458">
        <f>F125+F141+F143+F145</f>
        <v>78822</v>
      </c>
      <c r="G147" s="458">
        <f>G125+G141+G143+G145</f>
        <v>64216</v>
      </c>
      <c r="H147" s="458">
        <f>H125+H141+H143+H145</f>
        <v>0</v>
      </c>
      <c r="I147" s="460">
        <f>H147/G147*100</f>
        <v>0</v>
      </c>
      <c r="J147" s="100"/>
    </row>
    <row r="148" spans="1:10" ht="12.75">
      <c r="A148" s="95"/>
      <c r="B148" s="1161"/>
      <c r="C148" s="964"/>
      <c r="D148" s="964"/>
      <c r="E148" s="965"/>
      <c r="F148" s="156"/>
      <c r="G148" s="157"/>
      <c r="H148" s="157"/>
      <c r="I148" s="164"/>
      <c r="J148" s="100"/>
    </row>
    <row r="149" spans="1:10" ht="12.75">
      <c r="A149" s="98" t="s">
        <v>526</v>
      </c>
      <c r="B149" s="1168" t="s">
        <v>91</v>
      </c>
      <c r="C149" s="1169"/>
      <c r="D149" s="1169"/>
      <c r="E149" s="1170"/>
      <c r="F149" s="158">
        <f>SUM(F150:F152)</f>
        <v>0</v>
      </c>
      <c r="G149" s="158">
        <f>SUM(G150:G152)</f>
        <v>0</v>
      </c>
      <c r="H149" s="158">
        <f>SUM(H150:H152)</f>
        <v>0</v>
      </c>
      <c r="I149" s="166">
        <v>0</v>
      </c>
      <c r="J149" s="100"/>
    </row>
    <row r="150" spans="1:10" ht="12.75" customHeight="1">
      <c r="A150" s="98" t="s">
        <v>94</v>
      </c>
      <c r="B150" s="1224" t="s">
        <v>93</v>
      </c>
      <c r="C150" s="1225"/>
      <c r="D150" s="1225"/>
      <c r="E150" s="1226"/>
      <c r="F150" s="624">
        <v>0</v>
      </c>
      <c r="G150" s="624">
        <v>0</v>
      </c>
      <c r="H150" s="624">
        <v>0</v>
      </c>
      <c r="I150" s="167">
        <v>0</v>
      </c>
      <c r="J150" s="100"/>
    </row>
    <row r="151" spans="1:10" ht="12.75">
      <c r="A151" s="95" t="s">
        <v>96</v>
      </c>
      <c r="B151" s="1184" t="s">
        <v>95</v>
      </c>
      <c r="C151" s="1184"/>
      <c r="D151" s="1184"/>
      <c r="E151" s="1184"/>
      <c r="F151" s="156">
        <v>0</v>
      </c>
      <c r="G151" s="156">
        <v>0</v>
      </c>
      <c r="H151" s="156">
        <v>0</v>
      </c>
      <c r="I151" s="168">
        <v>0</v>
      </c>
      <c r="J151" s="100"/>
    </row>
    <row r="152" spans="1:10" ht="12.75">
      <c r="A152" s="96" t="s">
        <v>99</v>
      </c>
      <c r="B152" s="1172" t="s">
        <v>97</v>
      </c>
      <c r="C152" s="1228"/>
      <c r="D152" s="1228"/>
      <c r="E152" s="1228"/>
      <c r="F152" s="625">
        <v>0</v>
      </c>
      <c r="G152" s="625">
        <v>0</v>
      </c>
      <c r="H152" s="625">
        <v>0</v>
      </c>
      <c r="I152" s="180">
        <v>0</v>
      </c>
      <c r="J152" s="100"/>
    </row>
    <row r="153" spans="1:10" ht="12.75">
      <c r="A153" s="96" t="s">
        <v>526</v>
      </c>
      <c r="B153" s="1229" t="s">
        <v>499</v>
      </c>
      <c r="C153" s="1229"/>
      <c r="D153" s="1229"/>
      <c r="E153" s="1229"/>
      <c r="F153" s="161">
        <f>SUM(F154:F154)</f>
        <v>6737</v>
      </c>
      <c r="G153" s="161">
        <f>SUM(G154:G154)</f>
        <v>7293</v>
      </c>
      <c r="H153" s="161">
        <f>SUM(H154:H154)</f>
        <v>0</v>
      </c>
      <c r="I153" s="166">
        <f>H153/G153*100</f>
        <v>0</v>
      </c>
      <c r="J153" s="100"/>
    </row>
    <row r="154" spans="1:10" ht="12.75">
      <c r="A154" s="95" t="s">
        <v>108</v>
      </c>
      <c r="B154" s="1184" t="s">
        <v>105</v>
      </c>
      <c r="C154" s="1184"/>
      <c r="D154" s="1184"/>
      <c r="E154" s="1184"/>
      <c r="F154" s="626">
        <v>6737</v>
      </c>
      <c r="G154" s="626">
        <v>7293</v>
      </c>
      <c r="H154" s="626">
        <v>0</v>
      </c>
      <c r="I154" s="622">
        <f>H154/G154*100</f>
        <v>0</v>
      </c>
      <c r="J154" s="100"/>
    </row>
    <row r="155" spans="1:10" ht="12.75">
      <c r="A155" s="106" t="s">
        <v>371</v>
      </c>
      <c r="B155" s="1255" t="s">
        <v>361</v>
      </c>
      <c r="C155" s="1256"/>
      <c r="D155" s="1256"/>
      <c r="E155" s="1257"/>
      <c r="F155" s="153">
        <v>0</v>
      </c>
      <c r="G155" s="153">
        <v>0</v>
      </c>
      <c r="H155" s="153">
        <v>0</v>
      </c>
      <c r="I155" s="166">
        <v>0</v>
      </c>
      <c r="J155" s="100"/>
    </row>
    <row r="156" spans="1:10" ht="13.5" thickBot="1">
      <c r="A156" s="99"/>
      <c r="B156" s="1161" t="s">
        <v>370</v>
      </c>
      <c r="C156" s="1162"/>
      <c r="D156" s="1162"/>
      <c r="E156" s="1163"/>
      <c r="F156" s="154">
        <v>0</v>
      </c>
      <c r="G156" s="155">
        <v>0</v>
      </c>
      <c r="H156" s="155">
        <v>0</v>
      </c>
      <c r="I156" s="622">
        <v>0</v>
      </c>
      <c r="J156" s="100"/>
    </row>
    <row r="157" spans="1:10" ht="13.5" thickBot="1">
      <c r="A157" s="462"/>
      <c r="B157" s="1195" t="s">
        <v>502</v>
      </c>
      <c r="C157" s="899"/>
      <c r="D157" s="899"/>
      <c r="E157" s="895"/>
      <c r="F157" s="463">
        <f>F153+F155</f>
        <v>6737</v>
      </c>
      <c r="G157" s="463">
        <f>G153+G155</f>
        <v>7293</v>
      </c>
      <c r="H157" s="464">
        <f>H149+H153+H155</f>
        <v>0</v>
      </c>
      <c r="I157" s="629">
        <f>H157/G157*100</f>
        <v>0</v>
      </c>
      <c r="J157" s="100"/>
    </row>
    <row r="158" spans="1:10" ht="12.75" customHeight="1">
      <c r="A158" s="450" t="s">
        <v>371</v>
      </c>
      <c r="B158" s="1243" t="s">
        <v>106</v>
      </c>
      <c r="C158" s="1244"/>
      <c r="D158" s="1244"/>
      <c r="E158" s="1245"/>
      <c r="F158" s="1209">
        <v>0</v>
      </c>
      <c r="G158" s="1209">
        <v>0</v>
      </c>
      <c r="H158" s="1209">
        <v>0</v>
      </c>
      <c r="I158" s="1205">
        <v>0</v>
      </c>
      <c r="J158" s="100"/>
    </row>
    <row r="159" spans="1:10" ht="13.5" thickBot="1">
      <c r="A159" s="466"/>
      <c r="B159" s="1233" t="s">
        <v>107</v>
      </c>
      <c r="C159" s="1234"/>
      <c r="D159" s="1234"/>
      <c r="E159" s="1235"/>
      <c r="F159" s="1210"/>
      <c r="G159" s="1210"/>
      <c r="H159" s="1210"/>
      <c r="I159" s="1206"/>
      <c r="J159" s="100"/>
    </row>
    <row r="160" spans="1:10" ht="13.5" thickBot="1">
      <c r="A160" s="99"/>
      <c r="B160" s="1246"/>
      <c r="C160" s="1252"/>
      <c r="D160" s="1252"/>
      <c r="E160" s="1253"/>
      <c r="F160" s="653"/>
      <c r="G160" s="653"/>
      <c r="H160" s="653"/>
      <c r="I160" s="473"/>
      <c r="J160" s="100"/>
    </row>
    <row r="161" spans="1:10" ht="13.5" thickBot="1">
      <c r="A161" s="462"/>
      <c r="B161" s="1249" t="s">
        <v>396</v>
      </c>
      <c r="C161" s="1250"/>
      <c r="D161" s="1250"/>
      <c r="E161" s="1251"/>
      <c r="F161" s="656">
        <f>F157+F147</f>
        <v>85559</v>
      </c>
      <c r="G161" s="656">
        <f>G157+G147</f>
        <v>71509</v>
      </c>
      <c r="H161" s="656">
        <f>H157+H147</f>
        <v>0</v>
      </c>
      <c r="I161" s="460"/>
      <c r="J161" s="100"/>
    </row>
    <row r="162" spans="1:10" ht="12.75">
      <c r="A162" s="99"/>
      <c r="B162" s="1179"/>
      <c r="C162" s="956"/>
      <c r="D162" s="956"/>
      <c r="E162" s="965"/>
      <c r="F162" s="465"/>
      <c r="G162" s="465"/>
      <c r="H162" s="465"/>
      <c r="I162" s="181"/>
      <c r="J162" s="100"/>
    </row>
    <row r="163" spans="1:10" ht="12.75">
      <c r="A163" s="101" t="s">
        <v>405</v>
      </c>
      <c r="B163" s="1260" t="s">
        <v>503</v>
      </c>
      <c r="C163" s="1285"/>
      <c r="D163" s="1285"/>
      <c r="E163" s="1286"/>
      <c r="F163" s="665">
        <f>SUM(F165:F167)</f>
        <v>189905</v>
      </c>
      <c r="G163" s="665">
        <f>SUM(G165:G167)</f>
        <v>182053</v>
      </c>
      <c r="H163" s="665">
        <f>SUM(H165:H167)</f>
        <v>0</v>
      </c>
      <c r="I163" s="166">
        <v>0</v>
      </c>
      <c r="J163" s="100"/>
    </row>
    <row r="164" spans="1:10" ht="12.75">
      <c r="A164" s="649" t="s">
        <v>112</v>
      </c>
      <c r="B164" s="1268" t="s">
        <v>680</v>
      </c>
      <c r="C164" s="1269"/>
      <c r="D164" s="1269"/>
      <c r="E164" s="1270"/>
      <c r="F164" s="675">
        <v>0</v>
      </c>
      <c r="G164" s="675">
        <v>0</v>
      </c>
      <c r="H164" s="675">
        <v>0</v>
      </c>
      <c r="I164" s="181"/>
      <c r="J164" s="100"/>
    </row>
    <row r="165" spans="1:10" ht="12.75" customHeight="1">
      <c r="A165" s="649" t="s">
        <v>682</v>
      </c>
      <c r="B165" s="1161" t="s">
        <v>160</v>
      </c>
      <c r="C165" s="1177"/>
      <c r="D165" s="1177"/>
      <c r="E165" s="1178"/>
      <c r="F165" s="672">
        <v>0</v>
      </c>
      <c r="G165" s="672">
        <v>0</v>
      </c>
      <c r="H165" s="178">
        <v>0</v>
      </c>
      <c r="I165" s="168">
        <v>0</v>
      </c>
      <c r="J165" s="100"/>
    </row>
    <row r="166" spans="1:10" ht="12.75">
      <c r="A166" s="649" t="s">
        <v>683</v>
      </c>
      <c r="B166" s="1161" t="s">
        <v>332</v>
      </c>
      <c r="C166" s="1162"/>
      <c r="D166" s="1162"/>
      <c r="E166" s="1163"/>
      <c r="F166" s="672">
        <v>0</v>
      </c>
      <c r="G166" s="672">
        <v>0</v>
      </c>
      <c r="H166" s="178">
        <v>0</v>
      </c>
      <c r="I166" s="168">
        <v>0</v>
      </c>
      <c r="J166" s="100"/>
    </row>
    <row r="167" spans="1:10" ht="12.75">
      <c r="A167" s="649" t="s">
        <v>114</v>
      </c>
      <c r="B167" s="1198" t="s">
        <v>523</v>
      </c>
      <c r="C167" s="1271"/>
      <c r="D167" s="1271"/>
      <c r="E167" s="1272"/>
      <c r="F167" s="674">
        <v>189905</v>
      </c>
      <c r="G167" s="674">
        <v>182053</v>
      </c>
      <c r="H167" s="674">
        <v>0</v>
      </c>
      <c r="I167" s="168"/>
      <c r="J167" s="100"/>
    </row>
    <row r="168" spans="1:10" ht="12.75">
      <c r="A168" s="649" t="s">
        <v>684</v>
      </c>
      <c r="B168" s="1164" t="s">
        <v>688</v>
      </c>
      <c r="C168" s="956"/>
      <c r="D168" s="956"/>
      <c r="E168" s="965"/>
      <c r="F168" s="156">
        <v>137050</v>
      </c>
      <c r="G168" s="157">
        <v>124431</v>
      </c>
      <c r="H168" s="157">
        <v>0</v>
      </c>
      <c r="I168" s="220">
        <f>H168/G168*100</f>
        <v>0</v>
      </c>
      <c r="J168" s="100"/>
    </row>
    <row r="169" spans="1:10" ht="12.75">
      <c r="A169" s="649" t="s">
        <v>685</v>
      </c>
      <c r="B169" s="1161" t="s">
        <v>528</v>
      </c>
      <c r="C169" s="964"/>
      <c r="D169" s="964"/>
      <c r="E169" s="965"/>
      <c r="F169" s="156">
        <v>36880</v>
      </c>
      <c r="G169" s="157">
        <v>34712</v>
      </c>
      <c r="H169" s="157">
        <v>0</v>
      </c>
      <c r="I169" s="220">
        <f>H169/G169*100</f>
        <v>0</v>
      </c>
      <c r="J169" s="100"/>
    </row>
    <row r="170" spans="1:10" ht="12.75">
      <c r="A170" s="649" t="s">
        <v>686</v>
      </c>
      <c r="B170" s="1161" t="s">
        <v>643</v>
      </c>
      <c r="C170" s="964"/>
      <c r="D170" s="964"/>
      <c r="E170" s="965"/>
      <c r="F170" s="156">
        <v>2778</v>
      </c>
      <c r="G170" s="157">
        <v>6519</v>
      </c>
      <c r="H170" s="157">
        <v>0</v>
      </c>
      <c r="I170" s="220"/>
      <c r="J170" s="100"/>
    </row>
    <row r="171" spans="1:10" ht="12.75">
      <c r="A171" s="649" t="s">
        <v>687</v>
      </c>
      <c r="B171" s="1161" t="s">
        <v>525</v>
      </c>
      <c r="C171" s="964"/>
      <c r="D171" s="964"/>
      <c r="E171" s="965"/>
      <c r="F171" s="156">
        <v>13197</v>
      </c>
      <c r="G171" s="157">
        <v>16391</v>
      </c>
      <c r="H171" s="157">
        <v>0</v>
      </c>
      <c r="I171" s="164">
        <v>0</v>
      </c>
      <c r="J171" s="100"/>
    </row>
    <row r="172" spans="1:10" ht="12.75">
      <c r="A172" s="95"/>
      <c r="B172" s="1171"/>
      <c r="C172" s="978"/>
      <c r="D172" s="978"/>
      <c r="E172" s="960"/>
      <c r="F172" s="178"/>
      <c r="G172" s="178"/>
      <c r="H172" s="178"/>
      <c r="I172" s="180"/>
      <c r="J172" s="100"/>
    </row>
    <row r="173" spans="1:10" ht="12.75">
      <c r="A173" s="98" t="s">
        <v>500</v>
      </c>
      <c r="B173" s="1260" t="s">
        <v>681</v>
      </c>
      <c r="C173" s="1261"/>
      <c r="D173" s="1261"/>
      <c r="E173" s="1262"/>
      <c r="F173" s="676">
        <v>1529</v>
      </c>
      <c r="G173" s="676">
        <v>-1887</v>
      </c>
      <c r="H173" s="192">
        <v>0</v>
      </c>
      <c r="I173" s="167">
        <v>0</v>
      </c>
      <c r="J173" s="100"/>
    </row>
    <row r="174" spans="1:10" ht="12.75" customHeight="1" thickBot="1">
      <c r="A174" s="144"/>
      <c r="B174" s="1254" t="s">
        <v>504</v>
      </c>
      <c r="C174" s="1254"/>
      <c r="D174" s="1254"/>
      <c r="E174" s="1254"/>
      <c r="F174" s="468">
        <f>F147+F157+F158+F163+F173</f>
        <v>276993</v>
      </c>
      <c r="G174" s="468">
        <f>G147+G157+G158+G163+G173</f>
        <v>251675</v>
      </c>
      <c r="H174" s="468">
        <f>H147+H157+H158+H163+H173</f>
        <v>0</v>
      </c>
      <c r="I174" s="219">
        <f>H174/G174*100</f>
        <v>0</v>
      </c>
      <c r="J174" s="100"/>
    </row>
    <row r="175" spans="1:9" ht="15.75" customHeight="1" thickTop="1">
      <c r="A175" s="102"/>
      <c r="B175" s="103"/>
      <c r="C175" s="103"/>
      <c r="D175" s="103"/>
      <c r="E175" s="103"/>
      <c r="F175" s="139"/>
      <c r="G175" s="139"/>
      <c r="H175" s="139"/>
      <c r="I175" s="140"/>
    </row>
    <row r="176" spans="1:9" ht="15.75" customHeight="1">
      <c r="A176" s="102"/>
      <c r="B176" s="103"/>
      <c r="C176" s="103"/>
      <c r="D176" s="103"/>
      <c r="E176" s="103"/>
      <c r="F176" s="139"/>
      <c r="G176" s="139"/>
      <c r="H176" s="139"/>
      <c r="I176" s="140"/>
    </row>
    <row r="177" spans="1:9" ht="12.75" customHeight="1">
      <c r="A177" s="102"/>
      <c r="B177" s="103"/>
      <c r="C177" s="103"/>
      <c r="D177" s="103"/>
      <c r="E177" s="103"/>
      <c r="F177" s="1208" t="s">
        <v>518</v>
      </c>
      <c r="G177" s="1181"/>
      <c r="H177" s="1181"/>
      <c r="I177" s="1181"/>
    </row>
    <row r="178" spans="1:9" ht="12.75" customHeight="1">
      <c r="A178" s="102"/>
      <c r="B178" s="103"/>
      <c r="C178" s="103"/>
      <c r="D178" s="103"/>
      <c r="E178" s="103"/>
      <c r="F178" s="139"/>
      <c r="G178" s="139"/>
      <c r="H178" s="139"/>
      <c r="I178" s="140"/>
    </row>
    <row r="179" spans="1:11" s="100" customFormat="1" ht="16.5" customHeight="1" thickBot="1">
      <c r="A179" s="102"/>
      <c r="B179" s="103"/>
      <c r="C179" s="103"/>
      <c r="D179" s="103"/>
      <c r="E179" s="103"/>
      <c r="F179" s="136"/>
      <c r="G179" s="136"/>
      <c r="H179" s="136"/>
      <c r="I179" s="136" t="s">
        <v>70</v>
      </c>
      <c r="J179" s="136"/>
      <c r="K179" s="136"/>
    </row>
    <row r="180" spans="1:9" ht="13.5" customHeight="1" thickTop="1">
      <c r="A180" s="1276"/>
      <c r="B180" s="1282" t="s">
        <v>333</v>
      </c>
      <c r="C180" s="1283"/>
      <c r="D180" s="1283"/>
      <c r="E180" s="1284"/>
      <c r="F180" s="1207" t="s">
        <v>648</v>
      </c>
      <c r="G180" s="1207" t="s">
        <v>663</v>
      </c>
      <c r="H180" s="1207" t="s">
        <v>650</v>
      </c>
      <c r="I180" s="915" t="s">
        <v>676</v>
      </c>
    </row>
    <row r="181" spans="1:9" ht="24" customHeight="1">
      <c r="A181" s="1237"/>
      <c r="B181" s="1241"/>
      <c r="C181" s="978"/>
      <c r="D181" s="978"/>
      <c r="E181" s="960"/>
      <c r="F181" s="1187"/>
      <c r="G181" s="942"/>
      <c r="H181" s="942"/>
      <c r="I181" s="939"/>
    </row>
    <row r="182" spans="1:9" ht="12.75">
      <c r="A182" s="93" t="s">
        <v>75</v>
      </c>
      <c r="B182" s="1214" t="s">
        <v>505</v>
      </c>
      <c r="C182" s="1214"/>
      <c r="D182" s="1214"/>
      <c r="E182" s="1214"/>
      <c r="F182" s="172">
        <v>144720</v>
      </c>
      <c r="G182" s="173">
        <v>131225</v>
      </c>
      <c r="H182" s="173">
        <v>0</v>
      </c>
      <c r="I182" s="94">
        <f>H182/G182*100</f>
        <v>0</v>
      </c>
    </row>
    <row r="183" spans="1:9" ht="12.75">
      <c r="A183" s="93" t="s">
        <v>77</v>
      </c>
      <c r="B183" s="1214" t="s">
        <v>507</v>
      </c>
      <c r="C183" s="1214"/>
      <c r="D183" s="1214"/>
      <c r="E183" s="1214"/>
      <c r="F183" s="172">
        <v>38395</v>
      </c>
      <c r="G183" s="173">
        <v>35006</v>
      </c>
      <c r="H183" s="173">
        <v>0</v>
      </c>
      <c r="I183" s="94">
        <f>H183/G183*100</f>
        <v>0</v>
      </c>
    </row>
    <row r="184" spans="1:9" ht="12.75">
      <c r="A184" s="93" t="s">
        <v>85</v>
      </c>
      <c r="B184" s="1214" t="s">
        <v>508</v>
      </c>
      <c r="C184" s="1214"/>
      <c r="D184" s="1214"/>
      <c r="E184" s="1214"/>
      <c r="F184" s="172">
        <v>80649</v>
      </c>
      <c r="G184" s="173">
        <v>77153</v>
      </c>
      <c r="H184" s="173">
        <v>0</v>
      </c>
      <c r="I184" s="94">
        <f>H184/G184*100</f>
        <v>0</v>
      </c>
    </row>
    <row r="185" spans="1:9" ht="12.75">
      <c r="A185" s="93" t="s">
        <v>92</v>
      </c>
      <c r="B185" s="1214" t="s">
        <v>34</v>
      </c>
      <c r="C185" s="1214"/>
      <c r="D185" s="1214"/>
      <c r="E185" s="1214"/>
      <c r="F185" s="174">
        <v>4615</v>
      </c>
      <c r="G185" s="175">
        <v>3249</v>
      </c>
      <c r="H185" s="175">
        <v>0</v>
      </c>
      <c r="I185" s="94">
        <f>H185/G185*100</f>
        <v>0</v>
      </c>
    </row>
    <row r="186" spans="1:9" ht="13.5" thickBot="1">
      <c r="A186" s="93" t="s">
        <v>94</v>
      </c>
      <c r="B186" s="1214" t="s">
        <v>509</v>
      </c>
      <c r="C186" s="1214"/>
      <c r="D186" s="1214"/>
      <c r="E186" s="1214"/>
      <c r="F186" s="172">
        <v>0</v>
      </c>
      <c r="G186" s="173">
        <v>0</v>
      </c>
      <c r="H186" s="173">
        <v>0</v>
      </c>
      <c r="I186" s="94">
        <v>0</v>
      </c>
    </row>
    <row r="187" spans="1:9" ht="13.5" thickBot="1">
      <c r="A187" s="475"/>
      <c r="B187" s="1158" t="s">
        <v>510</v>
      </c>
      <c r="C187" s="1159"/>
      <c r="D187" s="1159"/>
      <c r="E187" s="1160"/>
      <c r="F187" s="471">
        <f>F182+F183+F184+F185+F186</f>
        <v>268379</v>
      </c>
      <c r="G187" s="471">
        <f>G182+G183+G184+G185+G186</f>
        <v>246633</v>
      </c>
      <c r="H187" s="472">
        <f>H182+H183+H184+H185+H186</f>
        <v>0</v>
      </c>
      <c r="I187" s="460">
        <f>H187/G187*100</f>
        <v>0</v>
      </c>
    </row>
    <row r="188" spans="1:9" ht="12.75">
      <c r="A188" s="93"/>
      <c r="B188" s="1246"/>
      <c r="C188" s="1247"/>
      <c r="D188" s="1247"/>
      <c r="E188" s="1248"/>
      <c r="F188" s="469"/>
      <c r="G188" s="470"/>
      <c r="H188" s="470"/>
      <c r="I188" s="220"/>
    </row>
    <row r="189" spans="1:9" ht="12.75">
      <c r="A189" s="93" t="s">
        <v>99</v>
      </c>
      <c r="B189" s="1161" t="s">
        <v>335</v>
      </c>
      <c r="C189" s="1185"/>
      <c r="D189" s="1185"/>
      <c r="E189" s="1163"/>
      <c r="F189" s="627">
        <v>0</v>
      </c>
      <c r="G189" s="627">
        <v>0</v>
      </c>
      <c r="H189" s="627">
        <v>0</v>
      </c>
      <c r="I189" s="220">
        <v>0</v>
      </c>
    </row>
    <row r="190" spans="1:9" ht="12.75">
      <c r="A190" s="93" t="s">
        <v>104</v>
      </c>
      <c r="B190" s="1161" t="s">
        <v>336</v>
      </c>
      <c r="C190" s="1185"/>
      <c r="D190" s="1185"/>
      <c r="E190" s="1163"/>
      <c r="F190" s="627">
        <v>6738</v>
      </c>
      <c r="G190" s="627">
        <v>6546</v>
      </c>
      <c r="H190" s="627">
        <v>0</v>
      </c>
      <c r="I190" s="220">
        <f>H190/G190*100</f>
        <v>0</v>
      </c>
    </row>
    <row r="191" spans="1:9" ht="13.5" thickBot="1">
      <c r="A191" s="93" t="s">
        <v>108</v>
      </c>
      <c r="B191" s="1161" t="s">
        <v>337</v>
      </c>
      <c r="C191" s="1185"/>
      <c r="D191" s="1185"/>
      <c r="E191" s="1163"/>
      <c r="F191" s="627">
        <v>0</v>
      </c>
      <c r="G191" s="627">
        <v>0</v>
      </c>
      <c r="H191" s="627">
        <v>0</v>
      </c>
      <c r="I191" s="220">
        <v>0</v>
      </c>
    </row>
    <row r="192" spans="1:9" ht="13.5" thickBot="1">
      <c r="A192" s="475"/>
      <c r="B192" s="1195" t="s">
        <v>511</v>
      </c>
      <c r="C192" s="1230"/>
      <c r="D192" s="1230"/>
      <c r="E192" s="1231"/>
      <c r="F192" s="471">
        <f>SUM(F189:F191)</f>
        <v>6738</v>
      </c>
      <c r="G192" s="471">
        <f>SUM(G189:G191)</f>
        <v>6546</v>
      </c>
      <c r="H192" s="471">
        <f>SUM(H189:H191)</f>
        <v>0</v>
      </c>
      <c r="I192" s="460">
        <f>H192/G192*100</f>
        <v>0</v>
      </c>
    </row>
    <row r="193" spans="1:9" ht="13.5" thickBot="1">
      <c r="A193" s="93"/>
      <c r="B193" s="1161"/>
      <c r="C193" s="1215"/>
      <c r="D193" s="1215"/>
      <c r="E193" s="1093"/>
      <c r="F193" s="176"/>
      <c r="G193" s="176"/>
      <c r="H193" s="176"/>
      <c r="I193" s="221"/>
    </row>
    <row r="194" spans="1:9" ht="13.5" thickBot="1">
      <c r="A194" s="475" t="s">
        <v>112</v>
      </c>
      <c r="B194" s="1195" t="s">
        <v>512</v>
      </c>
      <c r="C194" s="1230"/>
      <c r="D194" s="1230"/>
      <c r="E194" s="1231"/>
      <c r="F194" s="474">
        <v>0</v>
      </c>
      <c r="G194" s="474">
        <v>0</v>
      </c>
      <c r="H194" s="474">
        <v>0</v>
      </c>
      <c r="I194" s="460">
        <v>0</v>
      </c>
    </row>
    <row r="195" spans="1:9" ht="12.75">
      <c r="A195" s="93"/>
      <c r="B195" s="1161"/>
      <c r="C195" s="1215"/>
      <c r="D195" s="1215"/>
      <c r="E195" s="1093"/>
      <c r="F195" s="176"/>
      <c r="G195" s="176"/>
      <c r="H195" s="176"/>
      <c r="I195" s="221"/>
    </row>
    <row r="196" spans="1:10" ht="12.75">
      <c r="A196" s="93" t="s">
        <v>114</v>
      </c>
      <c r="B196" s="1217" t="s">
        <v>513</v>
      </c>
      <c r="C196" s="1217"/>
      <c r="D196" s="1217"/>
      <c r="E196" s="1217"/>
      <c r="F196" s="469">
        <v>0</v>
      </c>
      <c r="G196" s="469">
        <v>0</v>
      </c>
      <c r="H196" s="469">
        <v>0</v>
      </c>
      <c r="I196" s="473">
        <v>0</v>
      </c>
      <c r="J196" s="100"/>
    </row>
    <row r="197" spans="1:10" ht="12.75">
      <c r="A197" s="93" t="s">
        <v>117</v>
      </c>
      <c r="B197" s="1217" t="s">
        <v>514</v>
      </c>
      <c r="C197" s="1217"/>
      <c r="D197" s="1217"/>
      <c r="E197" s="1217"/>
      <c r="F197" s="469">
        <v>0</v>
      </c>
      <c r="G197" s="469">
        <v>0</v>
      </c>
      <c r="H197" s="469">
        <v>0</v>
      </c>
      <c r="I197" s="473">
        <v>0</v>
      </c>
      <c r="J197" s="100"/>
    </row>
    <row r="198" spans="1:10" ht="12.75">
      <c r="A198" s="93"/>
      <c r="B198" s="1216"/>
      <c r="C198" s="1217"/>
      <c r="D198" s="1217"/>
      <c r="E198" s="1218"/>
      <c r="F198" s="469"/>
      <c r="G198" s="469"/>
      <c r="H198" s="469"/>
      <c r="I198" s="473"/>
      <c r="J198" s="100"/>
    </row>
    <row r="199" spans="1:10" ht="12.75">
      <c r="A199" s="93"/>
      <c r="B199" s="1216" t="s">
        <v>503</v>
      </c>
      <c r="C199" s="1217"/>
      <c r="D199" s="1217"/>
      <c r="E199" s="1218"/>
      <c r="F199" s="469">
        <f>F200+F201</f>
        <v>0</v>
      </c>
      <c r="G199" s="469">
        <f>G200+G201</f>
        <v>0</v>
      </c>
      <c r="H199" s="469">
        <f>H200+H201</f>
        <v>0</v>
      </c>
      <c r="I199" s="630">
        <f>I200+I201</f>
        <v>0</v>
      </c>
      <c r="J199" s="100"/>
    </row>
    <row r="200" spans="1:10" ht="12.75">
      <c r="A200" s="93" t="s">
        <v>104</v>
      </c>
      <c r="B200" s="1161" t="s">
        <v>493</v>
      </c>
      <c r="C200" s="1162"/>
      <c r="D200" s="1162"/>
      <c r="E200" s="1163"/>
      <c r="F200" s="176">
        <v>0</v>
      </c>
      <c r="G200" s="176">
        <v>0</v>
      </c>
      <c r="H200" s="176">
        <v>0</v>
      </c>
      <c r="I200" s="221">
        <v>0</v>
      </c>
      <c r="J200" s="100"/>
    </row>
    <row r="201" spans="1:10" ht="12.75">
      <c r="A201" s="93" t="s">
        <v>108</v>
      </c>
      <c r="B201" s="1161" t="s">
        <v>494</v>
      </c>
      <c r="C201" s="1215"/>
      <c r="D201" s="1215"/>
      <c r="E201" s="1093"/>
      <c r="F201" s="176">
        <v>0</v>
      </c>
      <c r="G201" s="176">
        <v>0</v>
      </c>
      <c r="H201" s="176">
        <v>0</v>
      </c>
      <c r="I201" s="221">
        <v>0</v>
      </c>
      <c r="J201" s="100"/>
    </row>
    <row r="202" spans="1:10" ht="12.75">
      <c r="A202" s="93"/>
      <c r="B202" s="1161"/>
      <c r="C202" s="964"/>
      <c r="D202" s="964"/>
      <c r="E202" s="965"/>
      <c r="F202" s="176"/>
      <c r="G202" s="176"/>
      <c r="H202" s="176"/>
      <c r="I202" s="221"/>
      <c r="J202" s="100"/>
    </row>
    <row r="203" spans="1:10" ht="12.75">
      <c r="A203" s="93" t="s">
        <v>112</v>
      </c>
      <c r="B203" s="1216" t="s">
        <v>515</v>
      </c>
      <c r="C203" s="1217"/>
      <c r="D203" s="1217"/>
      <c r="E203" s="1218"/>
      <c r="F203" s="469">
        <v>-243</v>
      </c>
      <c r="G203" s="469">
        <v>327</v>
      </c>
      <c r="H203" s="469">
        <v>0</v>
      </c>
      <c r="I203" s="221">
        <v>0</v>
      </c>
      <c r="J203" s="100"/>
    </row>
    <row r="204" spans="1:10" ht="12.75">
      <c r="A204" s="93"/>
      <c r="B204" s="477"/>
      <c r="C204" s="476"/>
      <c r="D204" s="476"/>
      <c r="E204" s="478"/>
      <c r="F204" s="176"/>
      <c r="G204" s="176"/>
      <c r="H204" s="176"/>
      <c r="I204" s="221"/>
      <c r="J204" s="100"/>
    </row>
    <row r="205" spans="1:9" ht="12.75">
      <c r="A205" s="93"/>
      <c r="B205" s="1211" t="s">
        <v>516</v>
      </c>
      <c r="C205" s="1212"/>
      <c r="D205" s="1212"/>
      <c r="E205" s="1213"/>
      <c r="F205" s="236">
        <f>F187+F192+F194+F196+F197+F199+F203</f>
        <v>274874</v>
      </c>
      <c r="G205" s="236">
        <f>G187+G192+G194+G196+G197+G199+G203</f>
        <v>253506</v>
      </c>
      <c r="H205" s="236">
        <f>H187+H192+H194+H196+H197+H199+H203</f>
        <v>0</v>
      </c>
      <c r="I205" s="181">
        <f>H205/G205*100</f>
        <v>0</v>
      </c>
    </row>
    <row r="206" spans="1:9" ht="12.75">
      <c r="A206" s="658" t="s">
        <v>114</v>
      </c>
      <c r="B206" s="1164" t="s">
        <v>672</v>
      </c>
      <c r="C206" s="1258"/>
      <c r="D206" s="1258"/>
      <c r="E206" s="1259"/>
      <c r="F206" s="642">
        <v>65</v>
      </c>
      <c r="G206" s="641">
        <v>62</v>
      </c>
      <c r="H206" s="641">
        <v>0</v>
      </c>
      <c r="I206" s="220">
        <v>0</v>
      </c>
    </row>
    <row r="207" spans="1:9" ht="13.5" thickBot="1">
      <c r="A207" s="660" t="s">
        <v>117</v>
      </c>
      <c r="B207" s="1165" t="s">
        <v>673</v>
      </c>
      <c r="C207" s="1264"/>
      <c r="D207" s="1264"/>
      <c r="E207" s="1265"/>
      <c r="F207" s="671">
        <v>64</v>
      </c>
      <c r="G207" s="223">
        <v>65</v>
      </c>
      <c r="H207" s="223">
        <v>0</v>
      </c>
      <c r="I207" s="628">
        <f>H207/G207*100</f>
        <v>0</v>
      </c>
    </row>
    <row r="208" ht="13.5" thickTop="1"/>
    <row r="236" spans="6:9" ht="15">
      <c r="F236" s="1294" t="s">
        <v>518</v>
      </c>
      <c r="G236" s="1294"/>
      <c r="H236" s="1294"/>
      <c r="I236" s="1294"/>
    </row>
    <row r="237" ht="13.5" thickBot="1"/>
    <row r="238" spans="1:10" ht="13.5" customHeight="1" thickTop="1">
      <c r="A238" s="1190" t="s">
        <v>71</v>
      </c>
      <c r="B238" s="1188" t="s">
        <v>72</v>
      </c>
      <c r="C238" s="1188"/>
      <c r="D238" s="1188"/>
      <c r="E238" s="1188"/>
      <c r="F238" s="1207" t="s">
        <v>648</v>
      </c>
      <c r="G238" s="1207" t="s">
        <v>649</v>
      </c>
      <c r="H238" s="1207" t="s">
        <v>650</v>
      </c>
      <c r="I238" s="915" t="s">
        <v>676</v>
      </c>
      <c r="J238" s="100"/>
    </row>
    <row r="239" spans="1:10" ht="24" customHeight="1">
      <c r="A239" s="1191"/>
      <c r="B239" s="1189"/>
      <c r="C239" s="1189"/>
      <c r="D239" s="1189"/>
      <c r="E239" s="1189"/>
      <c r="F239" s="1187"/>
      <c r="G239" s="942"/>
      <c r="H239" s="942"/>
      <c r="I239" s="939"/>
      <c r="J239" s="100"/>
    </row>
    <row r="240" spans="1:10" ht="29.25" customHeight="1">
      <c r="A240" s="86"/>
      <c r="B240" s="1192" t="s">
        <v>527</v>
      </c>
      <c r="C240" s="1193"/>
      <c r="D240" s="1193"/>
      <c r="E240" s="1194"/>
      <c r="F240" s="87"/>
      <c r="G240" s="137"/>
      <c r="H240" s="137"/>
      <c r="I240" s="88"/>
      <c r="J240" s="100"/>
    </row>
    <row r="241" spans="1:10" ht="18" customHeight="1">
      <c r="A241" s="86"/>
      <c r="B241" s="1192" t="s">
        <v>474</v>
      </c>
      <c r="C241" s="1280"/>
      <c r="D241" s="1280"/>
      <c r="E241" s="1281"/>
      <c r="F241" s="87"/>
      <c r="G241" s="137"/>
      <c r="H241" s="137"/>
      <c r="I241" s="88"/>
      <c r="J241" s="100"/>
    </row>
    <row r="242" spans="1:10" ht="16.5" customHeight="1">
      <c r="A242" s="89"/>
      <c r="B242" s="1196" t="s">
        <v>73</v>
      </c>
      <c r="C242" s="1196"/>
      <c r="D242" s="1196"/>
      <c r="E242" s="1196"/>
      <c r="F242" s="90"/>
      <c r="G242" s="138"/>
      <c r="H242" s="138"/>
      <c r="I242" s="91"/>
      <c r="J242" s="100"/>
    </row>
    <row r="243" spans="1:10" ht="16.5" customHeight="1">
      <c r="A243" s="145" t="s">
        <v>135</v>
      </c>
      <c r="B243" s="1196" t="s">
        <v>74</v>
      </c>
      <c r="C243" s="1196"/>
      <c r="D243" s="1196"/>
      <c r="E243" s="1196"/>
      <c r="F243" s="179">
        <f>F244+F246</f>
        <v>182263</v>
      </c>
      <c r="G243" s="179">
        <f>G244+G246</f>
        <v>154960</v>
      </c>
      <c r="H243" s="179">
        <f>H244+H246</f>
        <v>144796</v>
      </c>
      <c r="I243" s="166">
        <f>H243/G243*100</f>
        <v>93.44088797108931</v>
      </c>
      <c r="J243" s="100"/>
    </row>
    <row r="244" spans="1:10" ht="12.75" customHeight="1">
      <c r="A244" s="92" t="s">
        <v>75</v>
      </c>
      <c r="B244" s="1182" t="s">
        <v>76</v>
      </c>
      <c r="C244" s="1182"/>
      <c r="D244" s="1182"/>
      <c r="E244" s="1182"/>
      <c r="F244" s="620">
        <v>182263</v>
      </c>
      <c r="G244" s="621">
        <v>154960</v>
      </c>
      <c r="H244" s="621">
        <v>144796</v>
      </c>
      <c r="I244" s="242">
        <f>H244/G244*100</f>
        <v>93.44088797108931</v>
      </c>
      <c r="J244" s="100"/>
    </row>
    <row r="245" spans="1:10" ht="12.75" customHeight="1">
      <c r="A245" s="93" t="s">
        <v>77</v>
      </c>
      <c r="B245" s="1198" t="s">
        <v>282</v>
      </c>
      <c r="C245" s="1199"/>
      <c r="D245" s="1199"/>
      <c r="E245" s="1200"/>
      <c r="F245" s="619">
        <v>0</v>
      </c>
      <c r="G245" s="480">
        <v>0</v>
      </c>
      <c r="H245" s="480">
        <v>0</v>
      </c>
      <c r="I245" s="181">
        <v>0</v>
      </c>
      <c r="J245" s="100"/>
    </row>
    <row r="246" spans="1:10" ht="12.75" customHeight="1">
      <c r="A246" s="93" t="s">
        <v>85</v>
      </c>
      <c r="B246" s="1184" t="s">
        <v>78</v>
      </c>
      <c r="C246" s="1184"/>
      <c r="D246" s="1184"/>
      <c r="E246" s="1184"/>
      <c r="F246" s="156">
        <v>0</v>
      </c>
      <c r="G246" s="156">
        <v>0</v>
      </c>
      <c r="H246" s="156">
        <v>0</v>
      </c>
      <c r="I246" s="164">
        <v>0</v>
      </c>
      <c r="J246" s="100"/>
    </row>
    <row r="247" spans="1:10" ht="12.75">
      <c r="A247" s="95" t="s">
        <v>283</v>
      </c>
      <c r="B247" s="1184" t="s">
        <v>79</v>
      </c>
      <c r="C247" s="1184"/>
      <c r="D247" s="1184"/>
      <c r="E247" s="1184"/>
      <c r="F247" s="149">
        <v>0</v>
      </c>
      <c r="G247" s="150">
        <v>0</v>
      </c>
      <c r="H247" s="150">
        <v>0</v>
      </c>
      <c r="I247" s="164">
        <v>0</v>
      </c>
      <c r="J247" s="100"/>
    </row>
    <row r="248" spans="1:10" ht="12.75">
      <c r="A248" s="95" t="s">
        <v>284</v>
      </c>
      <c r="B248" s="1184" t="s">
        <v>80</v>
      </c>
      <c r="C248" s="1184"/>
      <c r="D248" s="1184"/>
      <c r="E248" s="1184"/>
      <c r="F248" s="149">
        <v>0</v>
      </c>
      <c r="G248" s="150">
        <v>0</v>
      </c>
      <c r="H248" s="150">
        <v>0</v>
      </c>
      <c r="I248" s="164">
        <v>0</v>
      </c>
      <c r="J248" s="100"/>
    </row>
    <row r="249" spans="1:10" ht="12.75" customHeight="1">
      <c r="A249" s="95" t="s">
        <v>285</v>
      </c>
      <c r="B249" s="1184" t="s">
        <v>81</v>
      </c>
      <c r="C249" s="1184"/>
      <c r="D249" s="1184"/>
      <c r="E249" s="1184"/>
      <c r="F249" s="149">
        <v>0</v>
      </c>
      <c r="G249" s="150">
        <v>0</v>
      </c>
      <c r="H249" s="150">
        <v>0</v>
      </c>
      <c r="I249" s="164">
        <v>0</v>
      </c>
      <c r="J249" s="100"/>
    </row>
    <row r="250" spans="1:10" ht="12.75">
      <c r="A250" s="96" t="s">
        <v>433</v>
      </c>
      <c r="B250" s="1183" t="s">
        <v>82</v>
      </c>
      <c r="C250" s="1183"/>
      <c r="D250" s="1183"/>
      <c r="E250" s="1183"/>
      <c r="F250" s="151">
        <v>0</v>
      </c>
      <c r="G250" s="152">
        <v>0</v>
      </c>
      <c r="H250" s="152">
        <v>0</v>
      </c>
      <c r="I250" s="165">
        <v>0</v>
      </c>
      <c r="J250" s="100"/>
    </row>
    <row r="251" spans="1:10" ht="12.75">
      <c r="A251" s="97" t="s">
        <v>388</v>
      </c>
      <c r="B251" s="1174" t="s">
        <v>84</v>
      </c>
      <c r="C251" s="1175"/>
      <c r="D251" s="1175"/>
      <c r="E251" s="1176"/>
      <c r="F251" s="153">
        <f>F252</f>
        <v>0</v>
      </c>
      <c r="G251" s="153">
        <f>G252</f>
        <v>0</v>
      </c>
      <c r="H251" s="153">
        <f>H252</f>
        <v>0</v>
      </c>
      <c r="I251" s="166">
        <v>0</v>
      </c>
      <c r="J251" s="100"/>
    </row>
    <row r="252" spans="1:10" ht="12.75" customHeight="1">
      <c r="A252" s="98" t="s">
        <v>92</v>
      </c>
      <c r="B252" s="1182" t="s">
        <v>86</v>
      </c>
      <c r="C252" s="1182"/>
      <c r="D252" s="1182"/>
      <c r="E252" s="1182"/>
      <c r="F252" s="620">
        <f>SUM(F253:F257)</f>
        <v>0</v>
      </c>
      <c r="G252" s="620">
        <f>SUM(G253:G258)</f>
        <v>0</v>
      </c>
      <c r="H252" s="620">
        <f>SUM(H253:H258)</f>
        <v>0</v>
      </c>
      <c r="I252" s="461">
        <v>0</v>
      </c>
      <c r="J252" s="100"/>
    </row>
    <row r="253" spans="1:10" ht="12.75">
      <c r="A253" s="95" t="s">
        <v>286</v>
      </c>
      <c r="B253" s="1184" t="s">
        <v>87</v>
      </c>
      <c r="C253" s="1184"/>
      <c r="D253" s="1184"/>
      <c r="E253" s="1184"/>
      <c r="F253" s="149">
        <v>0</v>
      </c>
      <c r="G253" s="150">
        <v>0</v>
      </c>
      <c r="H253" s="150">
        <v>0</v>
      </c>
      <c r="I253" s="164">
        <v>0</v>
      </c>
      <c r="J253" s="100"/>
    </row>
    <row r="254" spans="1:10" ht="12.75">
      <c r="A254" s="95" t="s">
        <v>287</v>
      </c>
      <c r="B254" s="1184" t="s">
        <v>88</v>
      </c>
      <c r="C254" s="1184"/>
      <c r="D254" s="1184"/>
      <c r="E254" s="1184"/>
      <c r="F254" s="149">
        <v>0</v>
      </c>
      <c r="G254" s="150">
        <v>0</v>
      </c>
      <c r="H254" s="150">
        <v>0</v>
      </c>
      <c r="I254" s="164">
        <v>0</v>
      </c>
      <c r="J254" s="100"/>
    </row>
    <row r="255" spans="1:10" ht="12.75">
      <c r="A255" s="95" t="s">
        <v>288</v>
      </c>
      <c r="B255" s="1184" t="s">
        <v>159</v>
      </c>
      <c r="C255" s="1184"/>
      <c r="D255" s="1184"/>
      <c r="E255" s="1184"/>
      <c r="F255" s="149">
        <v>0</v>
      </c>
      <c r="G255" s="150">
        <v>0</v>
      </c>
      <c r="H255" s="150">
        <v>0</v>
      </c>
      <c r="I255" s="164">
        <v>0</v>
      </c>
      <c r="J255" s="100"/>
    </row>
    <row r="256" spans="1:10" ht="12.75">
      <c r="A256" s="99" t="s">
        <v>289</v>
      </c>
      <c r="B256" s="1161" t="s">
        <v>89</v>
      </c>
      <c r="C256" s="1222"/>
      <c r="D256" s="1222"/>
      <c r="E256" s="1223"/>
      <c r="F256" s="154">
        <v>0</v>
      </c>
      <c r="G256" s="155">
        <v>0</v>
      </c>
      <c r="H256" s="155">
        <v>0</v>
      </c>
      <c r="I256" s="164">
        <v>0</v>
      </c>
      <c r="J256" s="100"/>
    </row>
    <row r="257" spans="1:10" ht="12.75">
      <c r="A257" s="95" t="s">
        <v>290</v>
      </c>
      <c r="B257" s="1161" t="s">
        <v>90</v>
      </c>
      <c r="C257" s="1222"/>
      <c r="D257" s="1222"/>
      <c r="E257" s="1223"/>
      <c r="F257" s="156">
        <v>0</v>
      </c>
      <c r="G257" s="157">
        <v>0</v>
      </c>
      <c r="H257" s="157">
        <v>0</v>
      </c>
      <c r="I257" s="164">
        <v>0</v>
      </c>
      <c r="J257" s="100"/>
    </row>
    <row r="258" spans="1:10" ht="12.75">
      <c r="A258" s="95" t="s">
        <v>291</v>
      </c>
      <c r="B258" s="1161" t="s">
        <v>156</v>
      </c>
      <c r="C258" s="956"/>
      <c r="D258" s="956"/>
      <c r="E258" s="965"/>
      <c r="F258" s="156">
        <v>0</v>
      </c>
      <c r="G258" s="157">
        <v>0</v>
      </c>
      <c r="H258" s="157">
        <v>0</v>
      </c>
      <c r="I258" s="164">
        <v>0</v>
      </c>
      <c r="J258" s="100"/>
    </row>
    <row r="259" spans="1:10" ht="12.75">
      <c r="A259" s="101" t="s">
        <v>138</v>
      </c>
      <c r="B259" s="1279" t="s">
        <v>498</v>
      </c>
      <c r="C259" s="1279"/>
      <c r="D259" s="1279"/>
      <c r="E259" s="1279"/>
      <c r="F259" s="153">
        <f>SUM(F260:F260)</f>
        <v>0</v>
      </c>
      <c r="G259" s="153">
        <f>SUM(G260:G260)</f>
        <v>0</v>
      </c>
      <c r="H259" s="153">
        <f>SUM(H260:H260)</f>
        <v>0</v>
      </c>
      <c r="I259" s="166">
        <v>0</v>
      </c>
      <c r="J259" s="100"/>
    </row>
    <row r="260" spans="1:10" ht="12.75">
      <c r="A260" s="98" t="s">
        <v>104</v>
      </c>
      <c r="B260" s="1182" t="s">
        <v>100</v>
      </c>
      <c r="C260" s="1182"/>
      <c r="D260" s="1182"/>
      <c r="E260" s="1182"/>
      <c r="F260" s="162">
        <v>0</v>
      </c>
      <c r="G260" s="623">
        <v>0</v>
      </c>
      <c r="H260" s="623">
        <v>0</v>
      </c>
      <c r="I260" s="242">
        <v>0</v>
      </c>
      <c r="J260" s="100"/>
    </row>
    <row r="261" spans="1:10" ht="12.75">
      <c r="A261" s="105" t="s">
        <v>139</v>
      </c>
      <c r="B261" s="1197" t="s">
        <v>357</v>
      </c>
      <c r="C261" s="1197"/>
      <c r="D261" s="1197"/>
      <c r="E261" s="1197"/>
      <c r="F261" s="179">
        <v>3194</v>
      </c>
      <c r="G261" s="153">
        <v>1033</v>
      </c>
      <c r="H261" s="153">
        <v>0</v>
      </c>
      <c r="I261" s="166">
        <v>0</v>
      </c>
      <c r="J261" s="100"/>
    </row>
    <row r="262" spans="1:10" ht="12.75">
      <c r="A262" s="99"/>
      <c r="B262" s="1161" t="s">
        <v>370</v>
      </c>
      <c r="C262" s="1162"/>
      <c r="D262" s="1162"/>
      <c r="E262" s="1163"/>
      <c r="F262" s="481">
        <v>0</v>
      </c>
      <c r="G262" s="157">
        <v>0</v>
      </c>
      <c r="H262" s="157">
        <v>0</v>
      </c>
      <c r="I262" s="242">
        <v>0</v>
      </c>
      <c r="J262" s="100"/>
    </row>
    <row r="263" spans="1:10" ht="12.75">
      <c r="A263" s="98" t="s">
        <v>141</v>
      </c>
      <c r="B263" s="1168" t="s">
        <v>116</v>
      </c>
      <c r="C263" s="1169"/>
      <c r="D263" s="1169"/>
      <c r="E263" s="1170"/>
      <c r="F263" s="192">
        <v>2136</v>
      </c>
      <c r="G263" s="467">
        <f>SUM(G264)</f>
        <v>0</v>
      </c>
      <c r="H263" s="467">
        <f>SUM(H264)</f>
        <v>0</v>
      </c>
      <c r="I263" s="169">
        <v>0</v>
      </c>
      <c r="J263" s="100"/>
    </row>
    <row r="264" spans="1:10" ht="13.5" thickBot="1">
      <c r="A264" s="96" t="s">
        <v>117</v>
      </c>
      <c r="B264" s="1171" t="s">
        <v>307</v>
      </c>
      <c r="C264" s="1172"/>
      <c r="D264" s="1172"/>
      <c r="E264" s="1173"/>
      <c r="F264" s="160">
        <v>2136</v>
      </c>
      <c r="G264" s="625">
        <v>0</v>
      </c>
      <c r="H264" s="625">
        <v>0</v>
      </c>
      <c r="I264" s="165">
        <v>0</v>
      </c>
      <c r="J264" s="100"/>
    </row>
    <row r="265" spans="1:10" ht="13.5" thickBot="1">
      <c r="A265" s="457"/>
      <c r="B265" s="1195" t="s">
        <v>501</v>
      </c>
      <c r="C265" s="899"/>
      <c r="D265" s="899"/>
      <c r="E265" s="895"/>
      <c r="F265" s="459">
        <f>F243+F251+F259+F261+F245+F263</f>
        <v>187593</v>
      </c>
      <c r="G265" s="459">
        <f>G243+G251+G259+G261+G245+G263</f>
        <v>155993</v>
      </c>
      <c r="H265" s="459">
        <f>H243+H251+H259+H261+H245+H263</f>
        <v>144796</v>
      </c>
      <c r="I265" s="460">
        <f>H265/G265*100</f>
        <v>92.82211381279929</v>
      </c>
      <c r="J265" s="100"/>
    </row>
    <row r="266" spans="1:10" ht="12.75">
      <c r="A266" s="95"/>
      <c r="B266" s="1161"/>
      <c r="C266" s="964"/>
      <c r="D266" s="964"/>
      <c r="E266" s="965"/>
      <c r="F266" s="156"/>
      <c r="G266" s="157"/>
      <c r="H266" s="157"/>
      <c r="I266" s="164"/>
      <c r="J266" s="100"/>
    </row>
    <row r="267" spans="1:10" ht="12.75">
      <c r="A267" s="98" t="s">
        <v>526</v>
      </c>
      <c r="B267" s="1168" t="s">
        <v>91</v>
      </c>
      <c r="C267" s="1169"/>
      <c r="D267" s="1169"/>
      <c r="E267" s="1170"/>
      <c r="F267" s="158">
        <f>SUM(F268:F270)</f>
        <v>0</v>
      </c>
      <c r="G267" s="158">
        <f>SUM(G268:G270)</f>
        <v>0</v>
      </c>
      <c r="H267" s="158">
        <f>SUM(H268:H270)</f>
        <v>0</v>
      </c>
      <c r="I267" s="166">
        <v>0</v>
      </c>
      <c r="J267" s="100"/>
    </row>
    <row r="268" spans="1:10" ht="12.75" customHeight="1">
      <c r="A268" s="98" t="s">
        <v>94</v>
      </c>
      <c r="B268" s="1224" t="s">
        <v>93</v>
      </c>
      <c r="C268" s="1225"/>
      <c r="D268" s="1225"/>
      <c r="E268" s="1226"/>
      <c r="F268" s="159"/>
      <c r="G268" s="159">
        <v>0</v>
      </c>
      <c r="H268" s="159">
        <v>0</v>
      </c>
      <c r="I268" s="167">
        <v>0</v>
      </c>
      <c r="J268" s="100"/>
    </row>
    <row r="269" spans="1:10" ht="12.75">
      <c r="A269" s="95" t="s">
        <v>96</v>
      </c>
      <c r="B269" s="1184" t="s">
        <v>95</v>
      </c>
      <c r="C269" s="1184"/>
      <c r="D269" s="1184"/>
      <c r="E269" s="1184"/>
      <c r="F269" s="148"/>
      <c r="G269" s="148"/>
      <c r="H269" s="148">
        <v>0</v>
      </c>
      <c r="I269" s="168">
        <v>0</v>
      </c>
      <c r="J269" s="100"/>
    </row>
    <row r="270" spans="1:10" ht="12.75">
      <c r="A270" s="96" t="s">
        <v>99</v>
      </c>
      <c r="B270" s="1172" t="s">
        <v>97</v>
      </c>
      <c r="C270" s="1228"/>
      <c r="D270" s="1228"/>
      <c r="E270" s="1228"/>
      <c r="F270" s="160"/>
      <c r="G270" s="160">
        <v>0</v>
      </c>
      <c r="H270" s="160">
        <v>0</v>
      </c>
      <c r="I270" s="180">
        <v>0</v>
      </c>
      <c r="J270" s="100"/>
    </row>
    <row r="271" spans="1:10" ht="12.75">
      <c r="A271" s="96" t="s">
        <v>526</v>
      </c>
      <c r="B271" s="1229" t="s">
        <v>499</v>
      </c>
      <c r="C271" s="1229"/>
      <c r="D271" s="1229"/>
      <c r="E271" s="1229"/>
      <c r="F271" s="161">
        <f>SUM(F272:F272)</f>
        <v>0</v>
      </c>
      <c r="G271" s="161">
        <f>SUM(G272:G272)</f>
        <v>0</v>
      </c>
      <c r="H271" s="161">
        <f>SUM(H272:H272)</f>
        <v>0</v>
      </c>
      <c r="I271" s="166">
        <v>0</v>
      </c>
      <c r="J271" s="100"/>
    </row>
    <row r="272" spans="1:10" ht="12.75">
      <c r="A272" s="95" t="s">
        <v>108</v>
      </c>
      <c r="B272" s="1184" t="s">
        <v>105</v>
      </c>
      <c r="C272" s="1184"/>
      <c r="D272" s="1184"/>
      <c r="E272" s="1184"/>
      <c r="F272" s="177"/>
      <c r="G272" s="177"/>
      <c r="H272" s="177">
        <v>0</v>
      </c>
      <c r="I272" s="180">
        <v>0</v>
      </c>
      <c r="J272" s="100"/>
    </row>
    <row r="273" spans="1:10" ht="12.75">
      <c r="A273" s="106" t="s">
        <v>371</v>
      </c>
      <c r="B273" s="1255" t="s">
        <v>361</v>
      </c>
      <c r="C273" s="1256"/>
      <c r="D273" s="1256"/>
      <c r="E273" s="1257"/>
      <c r="F273" s="153">
        <v>0</v>
      </c>
      <c r="G273" s="153">
        <v>0</v>
      </c>
      <c r="H273" s="153">
        <v>0</v>
      </c>
      <c r="I273" s="166">
        <v>0</v>
      </c>
      <c r="J273" s="100"/>
    </row>
    <row r="274" spans="1:10" ht="13.5" thickBot="1">
      <c r="A274" s="99"/>
      <c r="B274" s="1161" t="s">
        <v>370</v>
      </c>
      <c r="C274" s="1162"/>
      <c r="D274" s="1162"/>
      <c r="E274" s="1163"/>
      <c r="F274" s="154">
        <v>0</v>
      </c>
      <c r="G274" s="155">
        <v>0</v>
      </c>
      <c r="H274" s="155">
        <v>0</v>
      </c>
      <c r="I274" s="461">
        <v>0</v>
      </c>
      <c r="J274" s="100"/>
    </row>
    <row r="275" spans="1:10" ht="13.5" thickBot="1">
      <c r="A275" s="462"/>
      <c r="B275" s="1195" t="s">
        <v>502</v>
      </c>
      <c r="C275" s="899"/>
      <c r="D275" s="899"/>
      <c r="E275" s="895"/>
      <c r="F275" s="463">
        <v>0</v>
      </c>
      <c r="G275" s="464">
        <v>0</v>
      </c>
      <c r="H275" s="464">
        <f>H267+H271+H273</f>
        <v>0</v>
      </c>
      <c r="I275" s="460">
        <v>0</v>
      </c>
      <c r="J275" s="100"/>
    </row>
    <row r="276" spans="1:10" ht="12.75" customHeight="1">
      <c r="A276" s="450" t="s">
        <v>371</v>
      </c>
      <c r="B276" s="1243" t="s">
        <v>106</v>
      </c>
      <c r="C276" s="1244"/>
      <c r="D276" s="1244"/>
      <c r="E276" s="1245"/>
      <c r="F276" s="1209">
        <v>0</v>
      </c>
      <c r="G276" s="1209">
        <v>0</v>
      </c>
      <c r="H276" s="1209">
        <v>0</v>
      </c>
      <c r="I276" s="1205">
        <v>0</v>
      </c>
      <c r="J276" s="100"/>
    </row>
    <row r="277" spans="1:10" ht="13.5" thickBot="1">
      <c r="A277" s="466"/>
      <c r="B277" s="1233" t="s">
        <v>107</v>
      </c>
      <c r="C277" s="1234"/>
      <c r="D277" s="1234"/>
      <c r="E277" s="1235"/>
      <c r="F277" s="1210"/>
      <c r="G277" s="1210"/>
      <c r="H277" s="1210"/>
      <c r="I277" s="1206"/>
      <c r="J277" s="100"/>
    </row>
    <row r="278" spans="1:10" ht="13.5" thickBot="1">
      <c r="A278" s="99"/>
      <c r="B278" s="1238"/>
      <c r="C278" s="1252"/>
      <c r="D278" s="1252"/>
      <c r="E278" s="1253"/>
      <c r="F278" s="465"/>
      <c r="G278" s="465"/>
      <c r="H278" s="465"/>
      <c r="I278" s="181"/>
      <c r="J278" s="100"/>
    </row>
    <row r="279" spans="1:10" ht="13.5" thickBot="1">
      <c r="A279" s="462"/>
      <c r="B279" s="1249" t="s">
        <v>396</v>
      </c>
      <c r="C279" s="1266"/>
      <c r="D279" s="1266"/>
      <c r="E279" s="1267"/>
      <c r="F279" s="677">
        <f>F265+F275</f>
        <v>187593</v>
      </c>
      <c r="G279" s="677">
        <f>G265+G275</f>
        <v>155993</v>
      </c>
      <c r="H279" s="677">
        <f>H265+H275</f>
        <v>144796</v>
      </c>
      <c r="I279" s="631"/>
      <c r="J279" s="100"/>
    </row>
    <row r="280" spans="1:10" ht="12.75">
      <c r="A280" s="99"/>
      <c r="B280" s="654"/>
      <c r="C280" s="243"/>
      <c r="D280" s="243"/>
      <c r="E280" s="648"/>
      <c r="F280" s="465"/>
      <c r="G280" s="465"/>
      <c r="H280" s="465"/>
      <c r="I280" s="181"/>
      <c r="J280" s="100"/>
    </row>
    <row r="281" spans="1:10" ht="12.75">
      <c r="A281" s="101" t="s">
        <v>405</v>
      </c>
      <c r="B281" s="1260" t="s">
        <v>503</v>
      </c>
      <c r="C281" s="1285"/>
      <c r="D281" s="1285"/>
      <c r="E281" s="1286"/>
      <c r="F281" s="665">
        <f>SUM(F283:F285)</f>
        <v>140025</v>
      </c>
      <c r="G281" s="665">
        <f>SUM(G283:G285)</f>
        <v>137108</v>
      </c>
      <c r="H281" s="665">
        <f>SUM(H283:H285)</f>
        <v>146552</v>
      </c>
      <c r="I281" s="629">
        <v>0</v>
      </c>
      <c r="J281" s="100"/>
    </row>
    <row r="282" spans="1:10" ht="12.75">
      <c r="A282" s="649" t="s">
        <v>112</v>
      </c>
      <c r="B282" s="1268" t="s">
        <v>680</v>
      </c>
      <c r="C282" s="1269"/>
      <c r="D282" s="1269"/>
      <c r="E282" s="1270"/>
      <c r="F282" s="675">
        <v>0</v>
      </c>
      <c r="G282" s="675">
        <v>0</v>
      </c>
      <c r="H282" s="675">
        <v>0</v>
      </c>
      <c r="I282" s="181"/>
      <c r="J282" s="100"/>
    </row>
    <row r="283" spans="1:10" ht="12.75" customHeight="1">
      <c r="A283" s="649" t="s">
        <v>682</v>
      </c>
      <c r="B283" s="1161" t="s">
        <v>160</v>
      </c>
      <c r="C283" s="1177"/>
      <c r="D283" s="1177"/>
      <c r="E283" s="1178"/>
      <c r="F283" s="672">
        <v>0</v>
      </c>
      <c r="G283" s="672">
        <v>0</v>
      </c>
      <c r="H283" s="672">
        <v>0</v>
      </c>
      <c r="I283" s="164">
        <v>0</v>
      </c>
      <c r="J283" s="100"/>
    </row>
    <row r="284" spans="1:10" ht="12.75">
      <c r="A284" s="649" t="s">
        <v>683</v>
      </c>
      <c r="B284" s="1161" t="s">
        <v>332</v>
      </c>
      <c r="C284" s="1162"/>
      <c r="D284" s="1162"/>
      <c r="E284" s="1163"/>
      <c r="F284" s="672">
        <v>0</v>
      </c>
      <c r="G284" s="672">
        <v>0</v>
      </c>
      <c r="H284" s="672">
        <v>0</v>
      </c>
      <c r="I284" s="164">
        <v>0</v>
      </c>
      <c r="J284" s="100"/>
    </row>
    <row r="285" spans="1:10" ht="12.75">
      <c r="A285" s="649" t="s">
        <v>114</v>
      </c>
      <c r="B285" s="1198" t="s">
        <v>523</v>
      </c>
      <c r="C285" s="1271"/>
      <c r="D285" s="1271"/>
      <c r="E285" s="1272"/>
      <c r="F285" s="674">
        <v>140025</v>
      </c>
      <c r="G285" s="674">
        <v>137108</v>
      </c>
      <c r="H285" s="674">
        <v>146552</v>
      </c>
      <c r="I285" s="168">
        <f>H285/G285*100</f>
        <v>106.88800070017797</v>
      </c>
      <c r="J285" s="100"/>
    </row>
    <row r="286" spans="1:10" ht="12.75">
      <c r="A286" s="649" t="s">
        <v>684</v>
      </c>
      <c r="B286" s="1164" t="s">
        <v>688</v>
      </c>
      <c r="C286" s="956"/>
      <c r="D286" s="956"/>
      <c r="E286" s="965"/>
      <c r="F286" s="156">
        <v>132025</v>
      </c>
      <c r="G286" s="157">
        <v>101585</v>
      </c>
      <c r="H286" s="157">
        <v>146552</v>
      </c>
      <c r="I286" s="220">
        <f>H286/G286*100</f>
        <v>144.26539351282176</v>
      </c>
      <c r="J286" s="100"/>
    </row>
    <row r="287" spans="1:10" ht="12.75">
      <c r="A287" s="649" t="s">
        <v>685</v>
      </c>
      <c r="B287" s="1161" t="s">
        <v>529</v>
      </c>
      <c r="C287" s="964"/>
      <c r="D287" s="964"/>
      <c r="E287" s="965"/>
      <c r="F287" s="156">
        <v>8000</v>
      </c>
      <c r="G287" s="157">
        <v>7213</v>
      </c>
      <c r="H287" s="157">
        <v>0</v>
      </c>
      <c r="I287" s="220">
        <f>H287/G287*100</f>
        <v>0</v>
      </c>
      <c r="J287" s="100"/>
    </row>
    <row r="288" spans="1:10" ht="12.75">
      <c r="A288" s="649" t="s">
        <v>686</v>
      </c>
      <c r="B288" s="1164" t="s">
        <v>678</v>
      </c>
      <c r="C288" s="964"/>
      <c r="D288" s="964"/>
      <c r="E288" s="965"/>
      <c r="F288" s="156">
        <v>0</v>
      </c>
      <c r="G288" s="157">
        <v>6432</v>
      </c>
      <c r="H288" s="157">
        <v>0</v>
      </c>
      <c r="I288" s="220">
        <v>0</v>
      </c>
      <c r="J288" s="100"/>
    </row>
    <row r="289" spans="1:10" ht="12.75">
      <c r="A289" s="649" t="s">
        <v>687</v>
      </c>
      <c r="B289" s="1164" t="s">
        <v>679</v>
      </c>
      <c r="C289" s="964"/>
      <c r="D289" s="964"/>
      <c r="E289" s="965"/>
      <c r="F289" s="156">
        <v>0</v>
      </c>
      <c r="G289" s="157">
        <v>556</v>
      </c>
      <c r="H289" s="157">
        <v>0</v>
      </c>
      <c r="I289" s="220">
        <v>0</v>
      </c>
      <c r="J289" s="100"/>
    </row>
    <row r="290" spans="1:10" ht="12.75">
      <c r="A290" s="649" t="s">
        <v>689</v>
      </c>
      <c r="B290" s="1161" t="s">
        <v>525</v>
      </c>
      <c r="C290" s="964"/>
      <c r="D290" s="964"/>
      <c r="E290" s="965"/>
      <c r="F290" s="156">
        <v>0</v>
      </c>
      <c r="G290" s="157">
        <v>21322</v>
      </c>
      <c r="H290" s="157">
        <v>0</v>
      </c>
      <c r="I290" s="220">
        <v>0</v>
      </c>
      <c r="J290" s="100"/>
    </row>
    <row r="291" spans="1:10" ht="12.75">
      <c r="A291" s="98" t="s">
        <v>500</v>
      </c>
      <c r="B291" s="1242" t="s">
        <v>390</v>
      </c>
      <c r="C291" s="984"/>
      <c r="D291" s="984"/>
      <c r="E291" s="985"/>
      <c r="F291" s="192">
        <v>43</v>
      </c>
      <c r="G291" s="192">
        <v>-28</v>
      </c>
      <c r="H291" s="192">
        <v>0</v>
      </c>
      <c r="I291" s="167">
        <v>0</v>
      </c>
      <c r="J291" s="100"/>
    </row>
    <row r="292" spans="1:10" ht="12.75" customHeight="1" thickBot="1">
      <c r="A292" s="144"/>
      <c r="B292" s="1254" t="s">
        <v>504</v>
      </c>
      <c r="C292" s="1254"/>
      <c r="D292" s="1254"/>
      <c r="E292" s="1254"/>
      <c r="F292" s="468">
        <f>F265+F275+F276+F281+F291</f>
        <v>327661</v>
      </c>
      <c r="G292" s="468">
        <f>G265+G275+G276+G281+G291</f>
        <v>293073</v>
      </c>
      <c r="H292" s="468">
        <f>H265+H275+H276+H281+H291</f>
        <v>291348</v>
      </c>
      <c r="I292" s="219">
        <f>H292/G292*100</f>
        <v>99.41140944406342</v>
      </c>
      <c r="J292" s="100"/>
    </row>
    <row r="293" spans="1:9" ht="12.75" customHeight="1" thickTop="1">
      <c r="A293" s="102"/>
      <c r="B293" s="103"/>
      <c r="C293" s="103"/>
      <c r="D293" s="103"/>
      <c r="E293" s="103"/>
      <c r="F293" s="139"/>
      <c r="G293" s="139"/>
      <c r="H293" s="139"/>
      <c r="I293" s="140"/>
    </row>
    <row r="294" spans="1:9" ht="12.75" customHeight="1">
      <c r="A294" s="102"/>
      <c r="B294" s="103"/>
      <c r="C294" s="103"/>
      <c r="D294" s="103"/>
      <c r="E294" s="103"/>
      <c r="F294" s="1208" t="s">
        <v>518</v>
      </c>
      <c r="G294" s="1181"/>
      <c r="H294" s="1181"/>
      <c r="I294" s="1181"/>
    </row>
    <row r="295" spans="1:9" ht="12.75" customHeight="1">
      <c r="A295" s="102"/>
      <c r="B295" s="103"/>
      <c r="C295" s="103"/>
      <c r="D295" s="103"/>
      <c r="E295" s="103"/>
      <c r="F295" s="139"/>
      <c r="G295" s="139"/>
      <c r="H295" s="139"/>
      <c r="I295" s="140"/>
    </row>
    <row r="296" spans="1:11" s="100" customFormat="1" ht="16.5" customHeight="1" thickBot="1">
      <c r="A296" s="102"/>
      <c r="B296" s="103"/>
      <c r="C296" s="103"/>
      <c r="D296" s="103"/>
      <c r="E296" s="103"/>
      <c r="F296" s="136"/>
      <c r="G296" s="136"/>
      <c r="H296" s="136"/>
      <c r="I296" s="136" t="s">
        <v>70</v>
      </c>
      <c r="J296" s="136"/>
      <c r="K296" s="136"/>
    </row>
    <row r="297" spans="1:9" ht="13.5" customHeight="1" thickTop="1">
      <c r="A297" s="1276"/>
      <c r="B297" s="1282" t="s">
        <v>333</v>
      </c>
      <c r="C297" s="1283"/>
      <c r="D297" s="1283"/>
      <c r="E297" s="1284"/>
      <c r="F297" s="1207" t="s">
        <v>648</v>
      </c>
      <c r="G297" s="1207" t="s">
        <v>663</v>
      </c>
      <c r="H297" s="1207" t="s">
        <v>650</v>
      </c>
      <c r="I297" s="915" t="s">
        <v>676</v>
      </c>
    </row>
    <row r="298" spans="1:9" ht="24" customHeight="1">
      <c r="A298" s="1237"/>
      <c r="B298" s="1241"/>
      <c r="C298" s="978"/>
      <c r="D298" s="978"/>
      <c r="E298" s="960"/>
      <c r="F298" s="1187"/>
      <c r="G298" s="942"/>
      <c r="H298" s="942"/>
      <c r="I298" s="939"/>
    </row>
    <row r="299" spans="1:9" ht="12.75">
      <c r="A299" s="93" t="s">
        <v>75</v>
      </c>
      <c r="B299" s="1214" t="s">
        <v>505</v>
      </c>
      <c r="C299" s="1214"/>
      <c r="D299" s="1214"/>
      <c r="E299" s="1214"/>
      <c r="F299" s="172">
        <v>153715</v>
      </c>
      <c r="G299" s="173">
        <v>140730</v>
      </c>
      <c r="H299" s="173">
        <v>130001</v>
      </c>
      <c r="I299" s="94">
        <f>H299/G299*100</f>
        <v>92.3761813401549</v>
      </c>
    </row>
    <row r="300" spans="1:9" ht="12.75">
      <c r="A300" s="93" t="s">
        <v>77</v>
      </c>
      <c r="B300" s="1214" t="s">
        <v>507</v>
      </c>
      <c r="C300" s="1214"/>
      <c r="D300" s="1214"/>
      <c r="E300" s="1214"/>
      <c r="F300" s="172">
        <v>40676</v>
      </c>
      <c r="G300" s="173">
        <v>37280</v>
      </c>
      <c r="H300" s="173">
        <v>35105</v>
      </c>
      <c r="I300" s="94">
        <f>H300/G300*100</f>
        <v>94.16577253218884</v>
      </c>
    </row>
    <row r="301" spans="1:9" ht="12.75">
      <c r="A301" s="93" t="s">
        <v>85</v>
      </c>
      <c r="B301" s="1214" t="s">
        <v>508</v>
      </c>
      <c r="C301" s="1214"/>
      <c r="D301" s="1214"/>
      <c r="E301" s="1214"/>
      <c r="F301" s="172">
        <v>131001</v>
      </c>
      <c r="G301" s="173">
        <v>115779</v>
      </c>
      <c r="H301" s="173">
        <v>120742</v>
      </c>
      <c r="I301" s="94">
        <f>H301/G301*100</f>
        <v>104.28661501654013</v>
      </c>
    </row>
    <row r="302" spans="1:9" ht="12.75">
      <c r="A302" s="93" t="s">
        <v>92</v>
      </c>
      <c r="B302" s="1214" t="s">
        <v>34</v>
      </c>
      <c r="C302" s="1214"/>
      <c r="D302" s="1214"/>
      <c r="E302" s="1214"/>
      <c r="F302" s="174">
        <v>677</v>
      </c>
      <c r="G302" s="175">
        <v>405</v>
      </c>
      <c r="H302" s="175">
        <v>500</v>
      </c>
      <c r="I302" s="94">
        <f>H302/G302*100</f>
        <v>123.45679012345678</v>
      </c>
    </row>
    <row r="303" spans="1:9" ht="13.5" thickBot="1">
      <c r="A303" s="93" t="s">
        <v>94</v>
      </c>
      <c r="B303" s="1214" t="s">
        <v>509</v>
      </c>
      <c r="C303" s="1214"/>
      <c r="D303" s="1214"/>
      <c r="E303" s="1214"/>
      <c r="F303" s="172">
        <v>0</v>
      </c>
      <c r="G303" s="173">
        <v>0</v>
      </c>
      <c r="H303" s="173">
        <v>0</v>
      </c>
      <c r="I303" s="94">
        <v>0</v>
      </c>
    </row>
    <row r="304" spans="1:9" ht="13.5" thickBot="1">
      <c r="A304" s="475"/>
      <c r="B304" s="1158" t="s">
        <v>510</v>
      </c>
      <c r="C304" s="1159"/>
      <c r="D304" s="1159"/>
      <c r="E304" s="1160"/>
      <c r="F304" s="472">
        <f>F299+F300+F301+F302+F303</f>
        <v>326069</v>
      </c>
      <c r="G304" s="472">
        <f>G299+G300+G301+G302+G303</f>
        <v>294194</v>
      </c>
      <c r="H304" s="472">
        <f>H299+H300+H301+H302+H303</f>
        <v>286348</v>
      </c>
      <c r="I304" s="460">
        <f>H304/G304*100</f>
        <v>97.33305233961264</v>
      </c>
    </row>
    <row r="305" spans="1:9" ht="12.75">
      <c r="A305" s="93"/>
      <c r="B305" s="1246"/>
      <c r="C305" s="1247"/>
      <c r="D305" s="1247"/>
      <c r="E305" s="1248"/>
      <c r="F305" s="469"/>
      <c r="G305" s="470"/>
      <c r="H305" s="470"/>
      <c r="I305" s="220"/>
    </row>
    <row r="306" spans="1:9" ht="12.75">
      <c r="A306" s="93" t="s">
        <v>99</v>
      </c>
      <c r="B306" s="1161" t="s">
        <v>335</v>
      </c>
      <c r="C306" s="1185"/>
      <c r="D306" s="1185"/>
      <c r="E306" s="1163"/>
      <c r="F306" s="176">
        <v>0</v>
      </c>
      <c r="G306" s="176">
        <v>0</v>
      </c>
      <c r="H306" s="176">
        <v>5000</v>
      </c>
      <c r="I306" s="221">
        <v>0</v>
      </c>
    </row>
    <row r="307" spans="1:9" ht="12.75">
      <c r="A307" s="93" t="s">
        <v>104</v>
      </c>
      <c r="B307" s="1161" t="s">
        <v>336</v>
      </c>
      <c r="C307" s="1185"/>
      <c r="D307" s="1185"/>
      <c r="E307" s="1163"/>
      <c r="F307" s="176">
        <v>0</v>
      </c>
      <c r="G307" s="176">
        <v>0</v>
      </c>
      <c r="H307" s="176">
        <v>0</v>
      </c>
      <c r="I307" s="221">
        <v>0</v>
      </c>
    </row>
    <row r="308" spans="1:9" ht="13.5" thickBot="1">
      <c r="A308" s="93" t="s">
        <v>108</v>
      </c>
      <c r="B308" s="1161" t="s">
        <v>337</v>
      </c>
      <c r="C308" s="1185"/>
      <c r="D308" s="1185"/>
      <c r="E308" s="1163"/>
      <c r="F308" s="176">
        <v>0</v>
      </c>
      <c r="G308" s="176">
        <v>0</v>
      </c>
      <c r="H308" s="176">
        <v>0</v>
      </c>
      <c r="I308" s="221">
        <v>0</v>
      </c>
    </row>
    <row r="309" spans="1:9" ht="13.5" thickBot="1">
      <c r="A309" s="475"/>
      <c r="B309" s="1195" t="s">
        <v>511</v>
      </c>
      <c r="C309" s="1230"/>
      <c r="D309" s="1230"/>
      <c r="E309" s="1231"/>
      <c r="F309" s="471">
        <f>SUM(F306:F308)</f>
        <v>0</v>
      </c>
      <c r="G309" s="471">
        <f>SUM(G306:G308)</f>
        <v>0</v>
      </c>
      <c r="H309" s="471">
        <f>SUM(H306:H308)</f>
        <v>5000</v>
      </c>
      <c r="I309" s="460">
        <v>0</v>
      </c>
    </row>
    <row r="310" spans="1:9" ht="13.5" thickBot="1">
      <c r="A310" s="93"/>
      <c r="B310" s="1161"/>
      <c r="C310" s="1215"/>
      <c r="D310" s="1215"/>
      <c r="E310" s="1093"/>
      <c r="F310" s="176"/>
      <c r="G310" s="176"/>
      <c r="H310" s="176"/>
      <c r="I310" s="221"/>
    </row>
    <row r="311" spans="1:9" ht="13.5" thickBot="1">
      <c r="A311" s="475" t="s">
        <v>112</v>
      </c>
      <c r="B311" s="1195" t="s">
        <v>512</v>
      </c>
      <c r="C311" s="1230"/>
      <c r="D311" s="1230"/>
      <c r="E311" s="1231"/>
      <c r="F311" s="474">
        <v>0</v>
      </c>
      <c r="G311" s="474">
        <v>0</v>
      </c>
      <c r="H311" s="474">
        <v>0</v>
      </c>
      <c r="I311" s="460">
        <v>0</v>
      </c>
    </row>
    <row r="312" spans="1:9" ht="12.75">
      <c r="A312" s="93"/>
      <c r="B312" s="1161"/>
      <c r="C312" s="1215"/>
      <c r="D312" s="1215"/>
      <c r="E312" s="1093"/>
      <c r="F312" s="176"/>
      <c r="G312" s="176"/>
      <c r="H312" s="176"/>
      <c r="I312" s="221"/>
    </row>
    <row r="313" spans="1:10" ht="12.75">
      <c r="A313" s="93" t="s">
        <v>114</v>
      </c>
      <c r="B313" s="1217" t="s">
        <v>513</v>
      </c>
      <c r="C313" s="1217"/>
      <c r="D313" s="1217"/>
      <c r="E313" s="1217"/>
      <c r="F313" s="469">
        <v>0</v>
      </c>
      <c r="G313" s="469">
        <v>0</v>
      </c>
      <c r="H313" s="469">
        <v>0</v>
      </c>
      <c r="I313" s="473">
        <v>0</v>
      </c>
      <c r="J313" s="100"/>
    </row>
    <row r="314" spans="1:10" ht="12.75">
      <c r="A314" s="93" t="s">
        <v>117</v>
      </c>
      <c r="B314" s="1217" t="s">
        <v>514</v>
      </c>
      <c r="C314" s="1217"/>
      <c r="D314" s="1217"/>
      <c r="E314" s="1217"/>
      <c r="F314" s="469">
        <v>0</v>
      </c>
      <c r="G314" s="469">
        <v>0</v>
      </c>
      <c r="H314" s="469">
        <v>0</v>
      </c>
      <c r="I314" s="473">
        <v>0</v>
      </c>
      <c r="J314" s="100"/>
    </row>
    <row r="315" spans="1:10" ht="13.5" thickBot="1">
      <c r="A315" s="93"/>
      <c r="B315" s="476"/>
      <c r="C315" s="476"/>
      <c r="D315" s="476"/>
      <c r="E315" s="476"/>
      <c r="F315" s="469"/>
      <c r="G315" s="469"/>
      <c r="H315" s="469"/>
      <c r="I315" s="473"/>
      <c r="J315" s="100"/>
    </row>
    <row r="316" spans="1:10" ht="13.5" thickBot="1">
      <c r="A316" s="475"/>
      <c r="B316" s="1249" t="s">
        <v>398</v>
      </c>
      <c r="C316" s="1250"/>
      <c r="D316" s="1250"/>
      <c r="E316" s="1251"/>
      <c r="F316" s="657">
        <f>F304+F309+F311+F313+F314</f>
        <v>326069</v>
      </c>
      <c r="G316" s="657">
        <f>G304+G309+G311+G313+G314</f>
        <v>294194</v>
      </c>
      <c r="H316" s="657">
        <f>H304+H309+H311+H313+H314</f>
        <v>291348</v>
      </c>
      <c r="I316" s="460"/>
      <c r="J316" s="100"/>
    </row>
    <row r="317" spans="1:10" ht="13.5" thickBot="1">
      <c r="A317" s="93"/>
      <c r="B317" s="1216"/>
      <c r="C317" s="1217"/>
      <c r="D317" s="1217"/>
      <c r="E317" s="1218"/>
      <c r="F317" s="469"/>
      <c r="G317" s="469"/>
      <c r="H317" s="469"/>
      <c r="I317" s="473"/>
      <c r="J317" s="100"/>
    </row>
    <row r="318" spans="1:10" ht="13.5" thickBot="1">
      <c r="A318" s="475"/>
      <c r="B318" s="1158" t="s">
        <v>503</v>
      </c>
      <c r="C318" s="1159"/>
      <c r="D318" s="1159"/>
      <c r="E318" s="1160"/>
      <c r="F318" s="471">
        <f>F319+F320</f>
        <v>0</v>
      </c>
      <c r="G318" s="471">
        <f>G319+G320</f>
        <v>0</v>
      </c>
      <c r="H318" s="471">
        <f>H319+H320</f>
        <v>0</v>
      </c>
      <c r="I318" s="655">
        <f>I319+I320</f>
        <v>0</v>
      </c>
      <c r="J318" s="100"/>
    </row>
    <row r="319" spans="1:10" ht="12.75">
      <c r="A319" s="93" t="s">
        <v>104</v>
      </c>
      <c r="B319" s="1161" t="s">
        <v>493</v>
      </c>
      <c r="C319" s="1162"/>
      <c r="D319" s="1162"/>
      <c r="E319" s="1163"/>
      <c r="F319" s="176">
        <v>0</v>
      </c>
      <c r="G319" s="176">
        <v>0</v>
      </c>
      <c r="H319" s="176">
        <v>0</v>
      </c>
      <c r="I319" s="221">
        <v>0</v>
      </c>
      <c r="J319" s="100"/>
    </row>
    <row r="320" spans="1:10" ht="12.75">
      <c r="A320" s="93" t="s">
        <v>108</v>
      </c>
      <c r="B320" s="1161" t="s">
        <v>494</v>
      </c>
      <c r="C320" s="1215"/>
      <c r="D320" s="1215"/>
      <c r="E320" s="1093"/>
      <c r="F320" s="176">
        <v>0</v>
      </c>
      <c r="G320" s="176">
        <v>0</v>
      </c>
      <c r="H320" s="176">
        <v>0</v>
      </c>
      <c r="I320" s="221">
        <v>0</v>
      </c>
      <c r="J320" s="100"/>
    </row>
    <row r="321" spans="1:10" ht="13.5" thickBot="1">
      <c r="A321" s="93"/>
      <c r="B321" s="1161"/>
      <c r="C321" s="964"/>
      <c r="D321" s="964"/>
      <c r="E321" s="965"/>
      <c r="F321" s="176"/>
      <c r="G321" s="176"/>
      <c r="H321" s="176"/>
      <c r="I321" s="221"/>
      <c r="J321" s="100"/>
    </row>
    <row r="322" spans="1:10" ht="13.5" thickBot="1">
      <c r="A322" s="475" t="s">
        <v>112</v>
      </c>
      <c r="B322" s="1158" t="s">
        <v>515</v>
      </c>
      <c r="C322" s="1159"/>
      <c r="D322" s="1159"/>
      <c r="E322" s="1160"/>
      <c r="F322" s="471">
        <v>-1296</v>
      </c>
      <c r="G322" s="471">
        <v>66</v>
      </c>
      <c r="H322" s="471">
        <v>0</v>
      </c>
      <c r="I322" s="669">
        <v>0</v>
      </c>
      <c r="J322" s="100"/>
    </row>
    <row r="323" spans="1:10" ht="12.75">
      <c r="A323" s="93"/>
      <c r="B323" s="477"/>
      <c r="C323" s="476"/>
      <c r="D323" s="476"/>
      <c r="E323" s="478"/>
      <c r="F323" s="176"/>
      <c r="G323" s="176"/>
      <c r="H323" s="176"/>
      <c r="I323" s="221"/>
      <c r="J323" s="100"/>
    </row>
    <row r="324" spans="1:9" ht="12.75">
      <c r="A324" s="93"/>
      <c r="B324" s="1211" t="s">
        <v>516</v>
      </c>
      <c r="C324" s="1212"/>
      <c r="D324" s="1212"/>
      <c r="E324" s="1213"/>
      <c r="F324" s="236">
        <f>F304+F309+F311+F313+F314+F318+F322</f>
        <v>324773</v>
      </c>
      <c r="G324" s="236">
        <f>G304+G309+G311+G313+G314+G318+G322</f>
        <v>294260</v>
      </c>
      <c r="H324" s="236">
        <f>H304+H309+H311+H313+H314+H318+H322</f>
        <v>291348</v>
      </c>
      <c r="I324" s="181">
        <f>H324/G324*100</f>
        <v>99.01039896690001</v>
      </c>
    </row>
    <row r="325" spans="1:9" ht="12.75">
      <c r="A325" s="93"/>
      <c r="B325" s="1211"/>
      <c r="C325" s="964"/>
      <c r="D325" s="964"/>
      <c r="E325" s="965"/>
      <c r="F325" s="236"/>
      <c r="G325" s="670"/>
      <c r="H325" s="670"/>
      <c r="I325" s="181"/>
    </row>
    <row r="326" spans="1:9" ht="12.75">
      <c r="A326" s="658" t="s">
        <v>114</v>
      </c>
      <c r="B326" s="1164" t="s">
        <v>672</v>
      </c>
      <c r="C326" s="964"/>
      <c r="D326" s="964"/>
      <c r="E326" s="965"/>
      <c r="F326" s="642">
        <v>102</v>
      </c>
      <c r="G326" s="641">
        <v>86</v>
      </c>
      <c r="H326" s="641">
        <v>83</v>
      </c>
      <c r="I326" s="181">
        <f>H326/G326*100</f>
        <v>96.51162790697676</v>
      </c>
    </row>
    <row r="327" spans="1:9" ht="12.75">
      <c r="A327" s="658" t="s">
        <v>117</v>
      </c>
      <c r="B327" s="1164" t="s">
        <v>673</v>
      </c>
      <c r="C327" s="1258"/>
      <c r="D327" s="1258"/>
      <c r="E327" s="1259"/>
      <c r="F327" s="642">
        <v>102</v>
      </c>
      <c r="G327" s="641">
        <v>86</v>
      </c>
      <c r="H327" s="641">
        <v>0</v>
      </c>
      <c r="I327" s="181">
        <v>0</v>
      </c>
    </row>
    <row r="328" spans="1:9" ht="13.5" thickBot="1">
      <c r="A328" s="479"/>
      <c r="B328" s="1165"/>
      <c r="C328" s="1264"/>
      <c r="D328" s="1264"/>
      <c r="E328" s="1265"/>
      <c r="F328" s="222"/>
      <c r="G328" s="223"/>
      <c r="H328" s="223"/>
      <c r="I328" s="224"/>
    </row>
    <row r="329" ht="13.5" thickTop="1"/>
    <row r="354" spans="7:9" ht="15">
      <c r="G354" s="1294" t="s">
        <v>518</v>
      </c>
      <c r="H354" s="1294"/>
      <c r="I354" s="1294"/>
    </row>
    <row r="355" ht="13.5" thickBot="1"/>
    <row r="356" spans="1:10" ht="13.5" customHeight="1" thickTop="1">
      <c r="A356" s="1190" t="s">
        <v>71</v>
      </c>
      <c r="B356" s="1188" t="s">
        <v>72</v>
      </c>
      <c r="C356" s="1188"/>
      <c r="D356" s="1188"/>
      <c r="E356" s="1188"/>
      <c r="F356" s="1207" t="s">
        <v>648</v>
      </c>
      <c r="G356" s="1207" t="s">
        <v>649</v>
      </c>
      <c r="H356" s="1207" t="s">
        <v>650</v>
      </c>
      <c r="I356" s="915" t="s">
        <v>676</v>
      </c>
      <c r="J356" s="100"/>
    </row>
    <row r="357" spans="1:10" ht="24" customHeight="1">
      <c r="A357" s="1191"/>
      <c r="B357" s="1189"/>
      <c r="C357" s="1189"/>
      <c r="D357" s="1189"/>
      <c r="E357" s="1189"/>
      <c r="F357" s="1187"/>
      <c r="G357" s="942"/>
      <c r="H357" s="942"/>
      <c r="I357" s="939"/>
      <c r="J357" s="100"/>
    </row>
    <row r="358" spans="1:10" ht="29.25" customHeight="1">
      <c r="A358" s="86"/>
      <c r="B358" s="1192" t="s">
        <v>527</v>
      </c>
      <c r="C358" s="1193"/>
      <c r="D358" s="1193"/>
      <c r="E358" s="1194"/>
      <c r="F358" s="87"/>
      <c r="G358" s="137"/>
      <c r="H358" s="137"/>
      <c r="I358" s="88"/>
      <c r="J358" s="100"/>
    </row>
    <row r="359" spans="1:10" ht="21.75" customHeight="1">
      <c r="A359" s="86"/>
      <c r="B359" s="1192" t="s">
        <v>379</v>
      </c>
      <c r="C359" s="1280"/>
      <c r="D359" s="1280"/>
      <c r="E359" s="1281"/>
      <c r="F359" s="87"/>
      <c r="G359" s="137"/>
      <c r="H359" s="137"/>
      <c r="I359" s="88"/>
      <c r="J359" s="100"/>
    </row>
    <row r="360" spans="1:10" ht="16.5" customHeight="1">
      <c r="A360" s="89"/>
      <c r="B360" s="1196" t="s">
        <v>73</v>
      </c>
      <c r="C360" s="1196"/>
      <c r="D360" s="1196"/>
      <c r="E360" s="1196"/>
      <c r="F360" s="90"/>
      <c r="G360" s="138"/>
      <c r="H360" s="138"/>
      <c r="I360" s="91"/>
      <c r="J360" s="100"/>
    </row>
    <row r="361" spans="1:10" ht="16.5" customHeight="1">
      <c r="A361" s="145" t="s">
        <v>135</v>
      </c>
      <c r="B361" s="1196" t="s">
        <v>74</v>
      </c>
      <c r="C361" s="1196"/>
      <c r="D361" s="1196"/>
      <c r="E361" s="1196"/>
      <c r="F361" s="179">
        <f>F362+F364</f>
        <v>13793</v>
      </c>
      <c r="G361" s="179">
        <f>G362+G364</f>
        <v>12384</v>
      </c>
      <c r="H361" s="179">
        <f>H362+H364</f>
        <v>0</v>
      </c>
      <c r="I361" s="166">
        <f>H361/G361*100</f>
        <v>0</v>
      </c>
      <c r="J361" s="100"/>
    </row>
    <row r="362" spans="1:10" ht="12.75" customHeight="1">
      <c r="A362" s="92" t="s">
        <v>75</v>
      </c>
      <c r="B362" s="1182" t="s">
        <v>76</v>
      </c>
      <c r="C362" s="1182"/>
      <c r="D362" s="1182"/>
      <c r="E362" s="1182"/>
      <c r="F362" s="620">
        <v>13793</v>
      </c>
      <c r="G362" s="621">
        <v>12384</v>
      </c>
      <c r="H362" s="621">
        <v>0</v>
      </c>
      <c r="I362" s="622">
        <f>H362/G362*100</f>
        <v>0</v>
      </c>
      <c r="J362" s="100"/>
    </row>
    <row r="363" spans="1:10" ht="12.75" customHeight="1">
      <c r="A363" s="93" t="s">
        <v>77</v>
      </c>
      <c r="B363" s="1198" t="s">
        <v>282</v>
      </c>
      <c r="C363" s="1199"/>
      <c r="D363" s="1199"/>
      <c r="E363" s="1200"/>
      <c r="F363" s="619">
        <v>0</v>
      </c>
      <c r="G363" s="480">
        <v>0</v>
      </c>
      <c r="H363" s="480">
        <v>0</v>
      </c>
      <c r="I363" s="181">
        <v>0</v>
      </c>
      <c r="J363" s="100"/>
    </row>
    <row r="364" spans="1:10" ht="12.75" customHeight="1">
      <c r="A364" s="93" t="s">
        <v>85</v>
      </c>
      <c r="B364" s="1184" t="s">
        <v>78</v>
      </c>
      <c r="C364" s="1184"/>
      <c r="D364" s="1184"/>
      <c r="E364" s="1184"/>
      <c r="F364" s="156">
        <v>0</v>
      </c>
      <c r="G364" s="156">
        <v>0</v>
      </c>
      <c r="H364" s="156">
        <v>0</v>
      </c>
      <c r="I364" s="164">
        <v>0</v>
      </c>
      <c r="J364" s="100"/>
    </row>
    <row r="365" spans="1:10" ht="12.75">
      <c r="A365" s="95" t="s">
        <v>283</v>
      </c>
      <c r="B365" s="1184" t="s">
        <v>79</v>
      </c>
      <c r="C365" s="1184"/>
      <c r="D365" s="1184"/>
      <c r="E365" s="1184"/>
      <c r="F365" s="149">
        <v>0</v>
      </c>
      <c r="G365" s="150">
        <v>0</v>
      </c>
      <c r="H365" s="150">
        <v>0</v>
      </c>
      <c r="I365" s="164">
        <v>0</v>
      </c>
      <c r="J365" s="100"/>
    </row>
    <row r="366" spans="1:10" ht="12.75">
      <c r="A366" s="95" t="s">
        <v>284</v>
      </c>
      <c r="B366" s="1184" t="s">
        <v>80</v>
      </c>
      <c r="C366" s="1184"/>
      <c r="D366" s="1184"/>
      <c r="E366" s="1184"/>
      <c r="F366" s="149">
        <v>0</v>
      </c>
      <c r="G366" s="150">
        <v>0</v>
      </c>
      <c r="H366" s="150">
        <v>0</v>
      </c>
      <c r="I366" s="164">
        <v>0</v>
      </c>
      <c r="J366" s="100"/>
    </row>
    <row r="367" spans="1:10" ht="12.75" customHeight="1">
      <c r="A367" s="95" t="s">
        <v>285</v>
      </c>
      <c r="B367" s="1184" t="s">
        <v>81</v>
      </c>
      <c r="C367" s="1184"/>
      <c r="D367" s="1184"/>
      <c r="E367" s="1184"/>
      <c r="F367" s="149">
        <v>0</v>
      </c>
      <c r="G367" s="150">
        <v>0</v>
      </c>
      <c r="H367" s="150">
        <v>0</v>
      </c>
      <c r="I367" s="164">
        <v>0</v>
      </c>
      <c r="J367" s="100"/>
    </row>
    <row r="368" spans="1:10" ht="12.75">
      <c r="A368" s="96" t="s">
        <v>433</v>
      </c>
      <c r="B368" s="1183" t="s">
        <v>82</v>
      </c>
      <c r="C368" s="1183"/>
      <c r="D368" s="1183"/>
      <c r="E368" s="1183"/>
      <c r="F368" s="151">
        <v>0</v>
      </c>
      <c r="G368" s="152">
        <v>0</v>
      </c>
      <c r="H368" s="152">
        <v>0</v>
      </c>
      <c r="I368" s="165">
        <v>0</v>
      </c>
      <c r="J368" s="100"/>
    </row>
    <row r="369" spans="1:10" ht="12.75">
      <c r="A369" s="97" t="s">
        <v>388</v>
      </c>
      <c r="B369" s="1174" t="s">
        <v>84</v>
      </c>
      <c r="C369" s="1175"/>
      <c r="D369" s="1175"/>
      <c r="E369" s="1176"/>
      <c r="F369" s="153">
        <f>F370</f>
        <v>0</v>
      </c>
      <c r="G369" s="153">
        <f>G370</f>
        <v>0</v>
      </c>
      <c r="H369" s="153">
        <f>H370</f>
        <v>0</v>
      </c>
      <c r="I369" s="166">
        <v>0</v>
      </c>
      <c r="J369" s="100"/>
    </row>
    <row r="370" spans="1:10" ht="12.75" customHeight="1">
      <c r="A370" s="98" t="s">
        <v>92</v>
      </c>
      <c r="B370" s="1182" t="s">
        <v>86</v>
      </c>
      <c r="C370" s="1182"/>
      <c r="D370" s="1182"/>
      <c r="E370" s="1182"/>
      <c r="F370" s="620">
        <f>SUM(F371:F375)</f>
        <v>0</v>
      </c>
      <c r="G370" s="620">
        <f>SUM(G371:G376)</f>
        <v>0</v>
      </c>
      <c r="H370" s="620">
        <f>SUM(H371:H376)</f>
        <v>0</v>
      </c>
      <c r="I370" s="461">
        <v>0</v>
      </c>
      <c r="J370" s="100"/>
    </row>
    <row r="371" spans="1:10" ht="12.75">
      <c r="A371" s="95" t="s">
        <v>286</v>
      </c>
      <c r="B371" s="1184" t="s">
        <v>87</v>
      </c>
      <c r="C371" s="1184"/>
      <c r="D371" s="1184"/>
      <c r="E371" s="1184"/>
      <c r="F371" s="149">
        <v>0</v>
      </c>
      <c r="G371" s="150">
        <v>0</v>
      </c>
      <c r="H371" s="150">
        <v>0</v>
      </c>
      <c r="I371" s="164">
        <v>0</v>
      </c>
      <c r="J371" s="100"/>
    </row>
    <row r="372" spans="1:10" ht="12.75">
      <c r="A372" s="95" t="s">
        <v>287</v>
      </c>
      <c r="B372" s="1184" t="s">
        <v>88</v>
      </c>
      <c r="C372" s="1184"/>
      <c r="D372" s="1184"/>
      <c r="E372" s="1184"/>
      <c r="F372" s="149">
        <v>0</v>
      </c>
      <c r="G372" s="150">
        <v>0</v>
      </c>
      <c r="H372" s="150">
        <v>0</v>
      </c>
      <c r="I372" s="164">
        <v>0</v>
      </c>
      <c r="J372" s="100"/>
    </row>
    <row r="373" spans="1:10" ht="12.75">
      <c r="A373" s="95" t="s">
        <v>288</v>
      </c>
      <c r="B373" s="1184" t="s">
        <v>159</v>
      </c>
      <c r="C373" s="1184"/>
      <c r="D373" s="1184"/>
      <c r="E373" s="1184"/>
      <c r="F373" s="149">
        <v>0</v>
      </c>
      <c r="G373" s="150">
        <v>0</v>
      </c>
      <c r="H373" s="150">
        <v>0</v>
      </c>
      <c r="I373" s="164">
        <v>0</v>
      </c>
      <c r="J373" s="100"/>
    </row>
    <row r="374" spans="1:10" ht="12.75">
      <c r="A374" s="99" t="s">
        <v>289</v>
      </c>
      <c r="B374" s="1161" t="s">
        <v>89</v>
      </c>
      <c r="C374" s="1222"/>
      <c r="D374" s="1222"/>
      <c r="E374" s="1223"/>
      <c r="F374" s="154">
        <v>0</v>
      </c>
      <c r="G374" s="155">
        <v>0</v>
      </c>
      <c r="H374" s="155">
        <v>0</v>
      </c>
      <c r="I374" s="164">
        <v>0</v>
      </c>
      <c r="J374" s="100"/>
    </row>
    <row r="375" spans="1:10" ht="12.75">
      <c r="A375" s="95" t="s">
        <v>290</v>
      </c>
      <c r="B375" s="1161" t="s">
        <v>90</v>
      </c>
      <c r="C375" s="1222"/>
      <c r="D375" s="1222"/>
      <c r="E375" s="1223"/>
      <c r="F375" s="156">
        <v>0</v>
      </c>
      <c r="G375" s="157">
        <v>0</v>
      </c>
      <c r="H375" s="157">
        <v>0</v>
      </c>
      <c r="I375" s="164">
        <v>0</v>
      </c>
      <c r="J375" s="100"/>
    </row>
    <row r="376" spans="1:10" ht="13.5" thickBot="1">
      <c r="A376" s="95" t="s">
        <v>291</v>
      </c>
      <c r="B376" s="1161" t="s">
        <v>156</v>
      </c>
      <c r="C376" s="956"/>
      <c r="D376" s="956"/>
      <c r="E376" s="965"/>
      <c r="F376" s="156">
        <v>0</v>
      </c>
      <c r="G376" s="157">
        <v>0</v>
      </c>
      <c r="H376" s="157">
        <v>0</v>
      </c>
      <c r="I376" s="164">
        <v>0</v>
      </c>
      <c r="J376" s="100"/>
    </row>
    <row r="377" spans="1:10" ht="12.75">
      <c r="A377" s="680" t="s">
        <v>138</v>
      </c>
      <c r="B377" s="1287" t="s">
        <v>498</v>
      </c>
      <c r="C377" s="1287"/>
      <c r="D377" s="1287"/>
      <c r="E377" s="1287"/>
      <c r="F377" s="681">
        <f>SUM(F378:F378)</f>
        <v>0</v>
      </c>
      <c r="G377" s="681">
        <f>SUM(G378:G378)</f>
        <v>0</v>
      </c>
      <c r="H377" s="681">
        <f>SUM(H378:H378)</f>
        <v>0</v>
      </c>
      <c r="I377" s="682">
        <v>0</v>
      </c>
      <c r="J377" s="100"/>
    </row>
    <row r="378" spans="1:10" ht="13.5" thickBot="1">
      <c r="A378" s="98" t="s">
        <v>104</v>
      </c>
      <c r="B378" s="1182" t="s">
        <v>100</v>
      </c>
      <c r="C378" s="1182"/>
      <c r="D378" s="1182"/>
      <c r="E378" s="1182"/>
      <c r="F378" s="162"/>
      <c r="G378" s="162"/>
      <c r="H378" s="162">
        <v>0</v>
      </c>
      <c r="I378" s="242">
        <v>0</v>
      </c>
      <c r="J378" s="100"/>
    </row>
    <row r="379" spans="1:10" ht="12.75">
      <c r="A379" s="696" t="s">
        <v>139</v>
      </c>
      <c r="B379" s="1291" t="s">
        <v>357</v>
      </c>
      <c r="C379" s="1291"/>
      <c r="D379" s="1291"/>
      <c r="E379" s="1291"/>
      <c r="F379" s="697">
        <v>8920</v>
      </c>
      <c r="G379" s="697">
        <v>6169</v>
      </c>
      <c r="H379" s="697">
        <v>0</v>
      </c>
      <c r="I379" s="692">
        <v>0</v>
      </c>
      <c r="J379" s="100"/>
    </row>
    <row r="380" spans="1:10" ht="13.5" thickBot="1">
      <c r="A380" s="698"/>
      <c r="B380" s="1288" t="s">
        <v>370</v>
      </c>
      <c r="C380" s="1289"/>
      <c r="D380" s="1289"/>
      <c r="E380" s="1290"/>
      <c r="F380" s="699">
        <v>0</v>
      </c>
      <c r="G380" s="700">
        <v>0</v>
      </c>
      <c r="H380" s="700">
        <v>0</v>
      </c>
      <c r="I380" s="701">
        <v>0</v>
      </c>
      <c r="J380" s="100"/>
    </row>
    <row r="381" spans="1:10" ht="12.75">
      <c r="A381" s="450" t="s">
        <v>141</v>
      </c>
      <c r="B381" s="1238" t="s">
        <v>116</v>
      </c>
      <c r="C381" s="1239"/>
      <c r="D381" s="1239"/>
      <c r="E381" s="1240"/>
      <c r="F381" s="690">
        <v>4076</v>
      </c>
      <c r="G381" s="691">
        <f>SUM(G382)</f>
        <v>0</v>
      </c>
      <c r="H381" s="691">
        <f>SUM(H382)</f>
        <v>0</v>
      </c>
      <c r="I381" s="692">
        <v>0</v>
      </c>
      <c r="J381" s="100"/>
    </row>
    <row r="382" spans="1:10" ht="13.5" thickBot="1">
      <c r="A382" s="693" t="s">
        <v>117</v>
      </c>
      <c r="B382" s="1288" t="s">
        <v>307</v>
      </c>
      <c r="C382" s="1289"/>
      <c r="D382" s="1289"/>
      <c r="E382" s="1290"/>
      <c r="F382" s="694">
        <v>4076</v>
      </c>
      <c r="G382" s="694">
        <v>0</v>
      </c>
      <c r="H382" s="694">
        <v>0</v>
      </c>
      <c r="I382" s="695">
        <v>0</v>
      </c>
      <c r="J382" s="100"/>
    </row>
    <row r="383" spans="1:10" ht="13.5" thickBot="1">
      <c r="A383" s="457"/>
      <c r="B383" s="1195" t="s">
        <v>501</v>
      </c>
      <c r="C383" s="899"/>
      <c r="D383" s="899"/>
      <c r="E383" s="895"/>
      <c r="F383" s="459">
        <f>F361+F369+F377+F379+F363+F381</f>
        <v>26789</v>
      </c>
      <c r="G383" s="459">
        <f>G361+G369+G377+G379+G363+G381</f>
        <v>18553</v>
      </c>
      <c r="H383" s="459">
        <f>H361+H369+H377+H379+H363+H381</f>
        <v>0</v>
      </c>
      <c r="I383" s="460">
        <f>H383/G383*100</f>
        <v>0</v>
      </c>
      <c r="J383" s="100"/>
    </row>
    <row r="384" spans="1:10" ht="12.75">
      <c r="A384" s="95"/>
      <c r="B384" s="1161"/>
      <c r="C384" s="964"/>
      <c r="D384" s="964"/>
      <c r="E384" s="965"/>
      <c r="F384" s="156"/>
      <c r="G384" s="157"/>
      <c r="H384" s="157"/>
      <c r="I384" s="164"/>
      <c r="J384" s="100"/>
    </row>
    <row r="385" spans="1:10" ht="12.75">
      <c r="A385" s="98" t="s">
        <v>526</v>
      </c>
      <c r="B385" s="1168" t="s">
        <v>91</v>
      </c>
      <c r="C385" s="1169"/>
      <c r="D385" s="1169"/>
      <c r="E385" s="1170"/>
      <c r="F385" s="158">
        <f>SUM(F386:F388)</f>
        <v>0</v>
      </c>
      <c r="G385" s="158">
        <f>SUM(G386:G388)</f>
        <v>0</v>
      </c>
      <c r="H385" s="158">
        <f>SUM(H386:H388)</f>
        <v>0</v>
      </c>
      <c r="I385" s="166">
        <v>0</v>
      </c>
      <c r="J385" s="100"/>
    </row>
    <row r="386" spans="1:10" ht="12.75" customHeight="1">
      <c r="A386" s="98" t="s">
        <v>94</v>
      </c>
      <c r="B386" s="1224" t="s">
        <v>93</v>
      </c>
      <c r="C386" s="1225"/>
      <c r="D386" s="1225"/>
      <c r="E386" s="1226"/>
      <c r="F386" s="624">
        <v>0</v>
      </c>
      <c r="G386" s="624">
        <v>0</v>
      </c>
      <c r="H386" s="624">
        <v>0</v>
      </c>
      <c r="I386" s="461">
        <v>0</v>
      </c>
      <c r="J386" s="100"/>
    </row>
    <row r="387" spans="1:10" ht="12.75">
      <c r="A387" s="95" t="s">
        <v>96</v>
      </c>
      <c r="B387" s="1184" t="s">
        <v>95</v>
      </c>
      <c r="C387" s="1184"/>
      <c r="D387" s="1184"/>
      <c r="E387" s="1184"/>
      <c r="F387" s="156">
        <v>0</v>
      </c>
      <c r="G387" s="156">
        <v>0</v>
      </c>
      <c r="H387" s="156">
        <v>0</v>
      </c>
      <c r="I387" s="164">
        <v>0</v>
      </c>
      <c r="J387" s="100"/>
    </row>
    <row r="388" spans="1:10" ht="12.75">
      <c r="A388" s="96" t="s">
        <v>99</v>
      </c>
      <c r="B388" s="1172" t="s">
        <v>97</v>
      </c>
      <c r="C388" s="1228"/>
      <c r="D388" s="1228"/>
      <c r="E388" s="1228"/>
      <c r="F388" s="625">
        <v>0</v>
      </c>
      <c r="G388" s="625">
        <v>0</v>
      </c>
      <c r="H388" s="625">
        <v>0</v>
      </c>
      <c r="I388" s="165">
        <v>0</v>
      </c>
      <c r="J388" s="100"/>
    </row>
    <row r="389" spans="1:10" ht="12.75">
      <c r="A389" s="96" t="s">
        <v>526</v>
      </c>
      <c r="B389" s="1229" t="s">
        <v>499</v>
      </c>
      <c r="C389" s="1229"/>
      <c r="D389" s="1229"/>
      <c r="E389" s="1229"/>
      <c r="F389" s="161">
        <f>SUM(F390:F390)</f>
        <v>0</v>
      </c>
      <c r="G389" s="161">
        <f>SUM(G390:G390)</f>
        <v>0</v>
      </c>
      <c r="H389" s="161">
        <f>SUM(H390:H390)</f>
        <v>0</v>
      </c>
      <c r="I389" s="166">
        <v>0</v>
      </c>
      <c r="J389" s="100"/>
    </row>
    <row r="390" spans="1:10" ht="12.75">
      <c r="A390" s="95" t="s">
        <v>108</v>
      </c>
      <c r="B390" s="1184" t="s">
        <v>105</v>
      </c>
      <c r="C390" s="1184"/>
      <c r="D390" s="1184"/>
      <c r="E390" s="1184"/>
      <c r="F390" s="177">
        <v>0</v>
      </c>
      <c r="G390" s="177">
        <v>0</v>
      </c>
      <c r="H390" s="177">
        <v>0</v>
      </c>
      <c r="I390" s="180">
        <v>0</v>
      </c>
      <c r="J390" s="100"/>
    </row>
    <row r="391" spans="1:10" ht="12.75">
      <c r="A391" s="106" t="s">
        <v>371</v>
      </c>
      <c r="B391" s="1255" t="s">
        <v>361</v>
      </c>
      <c r="C391" s="1256"/>
      <c r="D391" s="1256"/>
      <c r="E391" s="1257"/>
      <c r="F391" s="153">
        <v>0</v>
      </c>
      <c r="G391" s="153">
        <v>0</v>
      </c>
      <c r="H391" s="153">
        <v>0</v>
      </c>
      <c r="I391" s="166">
        <v>0</v>
      </c>
      <c r="J391" s="100"/>
    </row>
    <row r="392" spans="1:10" ht="13.5" thickBot="1">
      <c r="A392" s="99"/>
      <c r="B392" s="1161" t="s">
        <v>370</v>
      </c>
      <c r="C392" s="1162"/>
      <c r="D392" s="1162"/>
      <c r="E392" s="1163"/>
      <c r="F392" s="154">
        <v>0</v>
      </c>
      <c r="G392" s="155">
        <v>0</v>
      </c>
      <c r="H392" s="155">
        <v>0</v>
      </c>
      <c r="I392" s="461">
        <v>0</v>
      </c>
      <c r="J392" s="100"/>
    </row>
    <row r="393" spans="1:10" ht="13.5" thickBot="1">
      <c r="A393" s="462"/>
      <c r="B393" s="1195" t="s">
        <v>502</v>
      </c>
      <c r="C393" s="899"/>
      <c r="D393" s="899"/>
      <c r="E393" s="895"/>
      <c r="F393" s="463">
        <v>0</v>
      </c>
      <c r="G393" s="464">
        <v>0</v>
      </c>
      <c r="H393" s="464">
        <f>H385+H389+H391</f>
        <v>0</v>
      </c>
      <c r="I393" s="460">
        <v>0</v>
      </c>
      <c r="J393" s="100"/>
    </row>
    <row r="394" spans="1:10" ht="12.75" customHeight="1">
      <c r="A394" s="450" t="s">
        <v>371</v>
      </c>
      <c r="B394" s="1243" t="s">
        <v>106</v>
      </c>
      <c r="C394" s="1244"/>
      <c r="D394" s="1244"/>
      <c r="E394" s="1245"/>
      <c r="F394" s="1209">
        <v>0</v>
      </c>
      <c r="G394" s="1209">
        <v>0</v>
      </c>
      <c r="H394" s="1209">
        <v>0</v>
      </c>
      <c r="I394" s="1205">
        <v>0</v>
      </c>
      <c r="J394" s="100"/>
    </row>
    <row r="395" spans="1:10" ht="13.5" thickBot="1">
      <c r="A395" s="466"/>
      <c r="B395" s="1233" t="s">
        <v>107</v>
      </c>
      <c r="C395" s="1234"/>
      <c r="D395" s="1234"/>
      <c r="E395" s="1235"/>
      <c r="F395" s="1210"/>
      <c r="G395" s="1210"/>
      <c r="H395" s="1210"/>
      <c r="I395" s="1206"/>
      <c r="J395" s="100"/>
    </row>
    <row r="396" spans="1:10" ht="13.5" thickBot="1">
      <c r="A396" s="99"/>
      <c r="B396" s="477"/>
      <c r="C396" s="476"/>
      <c r="D396" s="476"/>
      <c r="E396" s="478"/>
      <c r="F396" s="653"/>
      <c r="G396" s="653"/>
      <c r="H396" s="653"/>
      <c r="I396" s="473"/>
      <c r="J396" s="100"/>
    </row>
    <row r="397" spans="1:10" ht="13.5" thickBot="1">
      <c r="A397" s="462"/>
      <c r="B397" s="1249" t="s">
        <v>396</v>
      </c>
      <c r="C397" s="1250"/>
      <c r="D397" s="1250"/>
      <c r="E397" s="1251"/>
      <c r="F397" s="656">
        <f>F383+F393</f>
        <v>26789</v>
      </c>
      <c r="G397" s="656">
        <f>G383+G393</f>
        <v>18553</v>
      </c>
      <c r="H397" s="656">
        <f>H383+H393</f>
        <v>0</v>
      </c>
      <c r="I397" s="656">
        <f>I383+I393</f>
        <v>0</v>
      </c>
      <c r="J397" s="100"/>
    </row>
    <row r="398" spans="1:10" ht="12.75">
      <c r="A398" s="99"/>
      <c r="B398" s="1179"/>
      <c r="C398" s="956"/>
      <c r="D398" s="956"/>
      <c r="E398" s="965"/>
      <c r="F398" s="465"/>
      <c r="G398" s="465"/>
      <c r="H398" s="465"/>
      <c r="I398" s="181"/>
      <c r="J398" s="100"/>
    </row>
    <row r="399" spans="1:10" ht="12.75">
      <c r="A399" s="101" t="s">
        <v>405</v>
      </c>
      <c r="B399" s="1260" t="s">
        <v>503</v>
      </c>
      <c r="C399" s="1285"/>
      <c r="D399" s="1285"/>
      <c r="E399" s="1286"/>
      <c r="F399" s="665">
        <f>F400+F403</f>
        <v>343757</v>
      </c>
      <c r="G399" s="665">
        <f>G400+G403</f>
        <v>337936</v>
      </c>
      <c r="H399" s="665">
        <f>H400+H403</f>
        <v>0</v>
      </c>
      <c r="I399" s="629">
        <v>0</v>
      </c>
      <c r="J399" s="100"/>
    </row>
    <row r="400" spans="1:10" ht="12.75">
      <c r="A400" s="649" t="s">
        <v>112</v>
      </c>
      <c r="B400" s="1295" t="s">
        <v>680</v>
      </c>
      <c r="C400" s="1296"/>
      <c r="D400" s="1296"/>
      <c r="E400" s="1297"/>
      <c r="F400" s="653">
        <v>0</v>
      </c>
      <c r="G400" s="653">
        <v>0</v>
      </c>
      <c r="H400" s="653">
        <v>0</v>
      </c>
      <c r="I400" s="181">
        <v>0</v>
      </c>
      <c r="J400" s="100"/>
    </row>
    <row r="401" spans="1:10" ht="12.75" customHeight="1">
      <c r="A401" s="649" t="s">
        <v>682</v>
      </c>
      <c r="B401" s="1161" t="s">
        <v>160</v>
      </c>
      <c r="C401" s="1177"/>
      <c r="D401" s="1177"/>
      <c r="E401" s="1178"/>
      <c r="F401" s="672">
        <v>0</v>
      </c>
      <c r="G401" s="672">
        <v>0</v>
      </c>
      <c r="H401" s="672">
        <v>0</v>
      </c>
      <c r="I401" s="220">
        <v>0</v>
      </c>
      <c r="J401" s="100"/>
    </row>
    <row r="402" spans="1:10" ht="12.75">
      <c r="A402" s="649" t="s">
        <v>683</v>
      </c>
      <c r="B402" s="1161" t="s">
        <v>332</v>
      </c>
      <c r="C402" s="1162"/>
      <c r="D402" s="1162"/>
      <c r="E402" s="1163"/>
      <c r="F402" s="672">
        <v>0</v>
      </c>
      <c r="G402" s="672">
        <v>0</v>
      </c>
      <c r="H402" s="672">
        <v>0</v>
      </c>
      <c r="I402" s="220">
        <v>0</v>
      </c>
      <c r="J402" s="100"/>
    </row>
    <row r="403" spans="1:10" ht="12.75">
      <c r="A403" s="649" t="s">
        <v>114</v>
      </c>
      <c r="B403" s="1216" t="s">
        <v>523</v>
      </c>
      <c r="C403" s="1149"/>
      <c r="D403" s="1149"/>
      <c r="E403" s="1150"/>
      <c r="F403" s="689">
        <f>SUM(F404:F407)</f>
        <v>343757</v>
      </c>
      <c r="G403" s="689">
        <f>SUM(G404:G407)</f>
        <v>337936</v>
      </c>
      <c r="H403" s="689">
        <f>SUM(H404:H407)</f>
        <v>0</v>
      </c>
      <c r="I403" s="473">
        <v>0</v>
      </c>
      <c r="J403" s="100"/>
    </row>
    <row r="404" spans="1:10" ht="12.75">
      <c r="A404" s="649" t="s">
        <v>684</v>
      </c>
      <c r="B404" s="1161" t="s">
        <v>524</v>
      </c>
      <c r="C404" s="956"/>
      <c r="D404" s="956"/>
      <c r="E404" s="965"/>
      <c r="F404" s="156">
        <v>194210</v>
      </c>
      <c r="G404" s="157">
        <v>174472</v>
      </c>
      <c r="H404" s="157">
        <v>0</v>
      </c>
      <c r="I404" s="220">
        <f>H404/G404*100</f>
        <v>0</v>
      </c>
      <c r="J404" s="100"/>
    </row>
    <row r="405" spans="1:10" ht="12.75">
      <c r="A405" s="649" t="s">
        <v>685</v>
      </c>
      <c r="B405" s="1164" t="s">
        <v>690</v>
      </c>
      <c r="C405" s="964"/>
      <c r="D405" s="964"/>
      <c r="E405" s="965"/>
      <c r="F405" s="156">
        <v>0</v>
      </c>
      <c r="G405" s="157">
        <v>19356</v>
      </c>
      <c r="H405" s="157">
        <v>0</v>
      </c>
      <c r="I405" s="220">
        <v>0</v>
      </c>
      <c r="J405" s="100"/>
    </row>
    <row r="406" spans="1:10" ht="12.75">
      <c r="A406" s="649" t="s">
        <v>686</v>
      </c>
      <c r="B406" s="1164" t="s">
        <v>678</v>
      </c>
      <c r="C406" s="964"/>
      <c r="D406" s="964"/>
      <c r="E406" s="965"/>
      <c r="F406" s="156"/>
      <c r="G406" s="157">
        <v>12415</v>
      </c>
      <c r="H406" s="157">
        <v>0</v>
      </c>
      <c r="I406" s="220">
        <v>0</v>
      </c>
      <c r="J406" s="100"/>
    </row>
    <row r="407" spans="1:10" ht="12.75">
      <c r="A407" s="649" t="s">
        <v>687</v>
      </c>
      <c r="B407" s="1161" t="s">
        <v>525</v>
      </c>
      <c r="C407" s="964"/>
      <c r="D407" s="964"/>
      <c r="E407" s="965"/>
      <c r="F407" s="156">
        <v>149547</v>
      </c>
      <c r="G407" s="157">
        <v>131693</v>
      </c>
      <c r="H407" s="157">
        <v>0</v>
      </c>
      <c r="I407" s="220">
        <f>H407/G407*100</f>
        <v>0</v>
      </c>
      <c r="J407" s="100"/>
    </row>
    <row r="408" spans="1:10" ht="13.5" thickBot="1">
      <c r="A408" s="95"/>
      <c r="B408" s="1298"/>
      <c r="C408" s="993"/>
      <c r="D408" s="993"/>
      <c r="E408" s="994"/>
      <c r="F408" s="178"/>
      <c r="G408" s="178"/>
      <c r="H408" s="178"/>
      <c r="I408" s="688"/>
      <c r="J408" s="100"/>
    </row>
    <row r="409" spans="1:10" ht="13.5" thickBot="1">
      <c r="A409" s="457" t="s">
        <v>500</v>
      </c>
      <c r="B409" s="1249" t="s">
        <v>390</v>
      </c>
      <c r="C409" s="1266"/>
      <c r="D409" s="1266"/>
      <c r="E409" s="1267"/>
      <c r="F409" s="686">
        <v>-89</v>
      </c>
      <c r="G409" s="686">
        <v>-3</v>
      </c>
      <c r="H409" s="686">
        <v>0</v>
      </c>
      <c r="I409" s="687">
        <v>0</v>
      </c>
      <c r="J409" s="100"/>
    </row>
    <row r="410" spans="1:10" ht="12.75" customHeight="1" thickBot="1">
      <c r="A410" s="683"/>
      <c r="B410" s="1292" t="s">
        <v>504</v>
      </c>
      <c r="C410" s="1292"/>
      <c r="D410" s="1292"/>
      <c r="E410" s="1292"/>
      <c r="F410" s="684">
        <f>F397+F399+F409</f>
        <v>370457</v>
      </c>
      <c r="G410" s="684">
        <f>G397+G399+G409</f>
        <v>356486</v>
      </c>
      <c r="H410" s="684">
        <f>H397+H399+H409</f>
        <v>0</v>
      </c>
      <c r="I410" s="685">
        <f>H410/G410*100</f>
        <v>0</v>
      </c>
      <c r="J410" s="100"/>
    </row>
    <row r="411" spans="1:9" ht="12.75" customHeight="1" thickTop="1">
      <c r="A411" s="102"/>
      <c r="B411" s="103"/>
      <c r="C411" s="103"/>
      <c r="D411" s="103"/>
      <c r="E411" s="103"/>
      <c r="F411" s="139"/>
      <c r="G411" s="139"/>
      <c r="H411" s="139"/>
      <c r="I411" s="140"/>
    </row>
    <row r="412" spans="1:9" ht="12.75" customHeight="1">
      <c r="A412" s="102"/>
      <c r="B412" s="103"/>
      <c r="C412" s="103"/>
      <c r="D412" s="103"/>
      <c r="E412" s="103"/>
      <c r="F412" s="139"/>
      <c r="G412" s="139"/>
      <c r="H412" s="139"/>
      <c r="I412" s="140"/>
    </row>
    <row r="413" spans="1:9" ht="12.75" customHeight="1">
      <c r="A413" s="102"/>
      <c r="B413" s="103"/>
      <c r="C413" s="103"/>
      <c r="D413" s="103"/>
      <c r="E413" s="103"/>
      <c r="F413" s="1208" t="s">
        <v>518</v>
      </c>
      <c r="G413" s="1181"/>
      <c r="H413" s="1181"/>
      <c r="I413" s="1181"/>
    </row>
    <row r="414" spans="1:9" ht="12.75" customHeight="1">
      <c r="A414" s="102"/>
      <c r="B414" s="103"/>
      <c r="C414" s="103"/>
      <c r="D414" s="103"/>
      <c r="E414" s="103"/>
      <c r="F414" s="139"/>
      <c r="G414" s="139"/>
      <c r="H414" s="139"/>
      <c r="I414" s="140"/>
    </row>
    <row r="415" spans="1:11" s="100" customFormat="1" ht="16.5" customHeight="1" thickBot="1">
      <c r="A415" s="102"/>
      <c r="B415" s="103"/>
      <c r="C415" s="103"/>
      <c r="D415" s="103"/>
      <c r="E415" s="103"/>
      <c r="F415" s="136"/>
      <c r="G415" s="136"/>
      <c r="H415" s="136"/>
      <c r="I415" s="136" t="s">
        <v>70</v>
      </c>
      <c r="J415" s="136"/>
      <c r="K415" s="136"/>
    </row>
    <row r="416" spans="1:9" ht="13.5" customHeight="1" thickTop="1">
      <c r="A416" s="1276"/>
      <c r="B416" s="1282" t="s">
        <v>333</v>
      </c>
      <c r="C416" s="1283"/>
      <c r="D416" s="1283"/>
      <c r="E416" s="1284"/>
      <c r="F416" s="1207" t="s">
        <v>648</v>
      </c>
      <c r="G416" s="1207" t="s">
        <v>663</v>
      </c>
      <c r="H416" s="1207" t="s">
        <v>650</v>
      </c>
      <c r="I416" s="915" t="s">
        <v>676</v>
      </c>
    </row>
    <row r="417" spans="1:9" ht="24" customHeight="1">
      <c r="A417" s="1237"/>
      <c r="B417" s="1241"/>
      <c r="C417" s="978"/>
      <c r="D417" s="978"/>
      <c r="E417" s="960"/>
      <c r="F417" s="1187"/>
      <c r="G417" s="942"/>
      <c r="H417" s="942"/>
      <c r="I417" s="939"/>
    </row>
    <row r="418" spans="1:9" ht="12.75">
      <c r="A418" s="93" t="s">
        <v>75</v>
      </c>
      <c r="B418" s="1214" t="s">
        <v>505</v>
      </c>
      <c r="C418" s="1214"/>
      <c r="D418" s="1214"/>
      <c r="E418" s="1214"/>
      <c r="F418" s="172">
        <v>205229</v>
      </c>
      <c r="G418" s="173">
        <v>203051</v>
      </c>
      <c r="H418" s="173">
        <v>0</v>
      </c>
      <c r="I418" s="94">
        <f aca="true" t="shared" si="1" ref="I418:I423">H418/G418*100</f>
        <v>0</v>
      </c>
    </row>
    <row r="419" spans="1:9" ht="12.75">
      <c r="A419" s="93" t="s">
        <v>77</v>
      </c>
      <c r="B419" s="1214" t="s">
        <v>507</v>
      </c>
      <c r="C419" s="1214"/>
      <c r="D419" s="1214"/>
      <c r="E419" s="1214"/>
      <c r="F419" s="172">
        <v>54824</v>
      </c>
      <c r="G419" s="173">
        <v>52600</v>
      </c>
      <c r="H419" s="173">
        <v>0</v>
      </c>
      <c r="I419" s="94">
        <f t="shared" si="1"/>
        <v>0</v>
      </c>
    </row>
    <row r="420" spans="1:9" ht="12.75">
      <c r="A420" s="93" t="s">
        <v>85</v>
      </c>
      <c r="B420" s="1214" t="s">
        <v>508</v>
      </c>
      <c r="C420" s="1214"/>
      <c r="D420" s="1214"/>
      <c r="E420" s="1214"/>
      <c r="F420" s="172">
        <v>100714</v>
      </c>
      <c r="G420" s="173">
        <v>96038</v>
      </c>
      <c r="H420" s="173">
        <v>0</v>
      </c>
      <c r="I420" s="94">
        <f t="shared" si="1"/>
        <v>0</v>
      </c>
    </row>
    <row r="421" spans="1:9" ht="12.75">
      <c r="A421" s="93" t="s">
        <v>92</v>
      </c>
      <c r="B421" s="1214" t="s">
        <v>34</v>
      </c>
      <c r="C421" s="1214"/>
      <c r="D421" s="1214"/>
      <c r="E421" s="1214"/>
      <c r="F421" s="174">
        <v>4510</v>
      </c>
      <c r="G421" s="175">
        <v>4022</v>
      </c>
      <c r="H421" s="175">
        <v>0</v>
      </c>
      <c r="I421" s="94">
        <f t="shared" si="1"/>
        <v>0</v>
      </c>
    </row>
    <row r="422" spans="1:9" ht="13.5" thickBot="1">
      <c r="A422" s="93" t="s">
        <v>94</v>
      </c>
      <c r="B422" s="1214" t="s">
        <v>509</v>
      </c>
      <c r="C422" s="1214"/>
      <c r="D422" s="1214"/>
      <c r="E422" s="1214"/>
      <c r="F422" s="172">
        <v>705</v>
      </c>
      <c r="G422" s="173">
        <v>1413</v>
      </c>
      <c r="H422" s="173">
        <v>0</v>
      </c>
      <c r="I422" s="94">
        <f t="shared" si="1"/>
        <v>0</v>
      </c>
    </row>
    <row r="423" spans="1:9" ht="13.5" thickBot="1">
      <c r="A423" s="475"/>
      <c r="B423" s="1158" t="s">
        <v>510</v>
      </c>
      <c r="C423" s="1159"/>
      <c r="D423" s="1159"/>
      <c r="E423" s="1160"/>
      <c r="F423" s="472">
        <f>F418+F419+F420+F421+F422</f>
        <v>365982</v>
      </c>
      <c r="G423" s="472">
        <f>G418+G419+G420+G421+G422</f>
        <v>357124</v>
      </c>
      <c r="H423" s="472">
        <f>H418+H419+H420+H421+H422</f>
        <v>0</v>
      </c>
      <c r="I423" s="631">
        <f t="shared" si="1"/>
        <v>0</v>
      </c>
    </row>
    <row r="424" spans="1:9" ht="12.75">
      <c r="A424" s="93"/>
      <c r="B424" s="1246"/>
      <c r="C424" s="1247"/>
      <c r="D424" s="1247"/>
      <c r="E424" s="1248"/>
      <c r="F424" s="469"/>
      <c r="G424" s="470"/>
      <c r="H424" s="470"/>
      <c r="I424" s="220"/>
    </row>
    <row r="425" spans="1:9" ht="12.75">
      <c r="A425" s="93" t="s">
        <v>99</v>
      </c>
      <c r="B425" s="1161" t="s">
        <v>335</v>
      </c>
      <c r="C425" s="1185"/>
      <c r="D425" s="1185"/>
      <c r="E425" s="1163"/>
      <c r="F425" s="176">
        <v>0</v>
      </c>
      <c r="G425" s="176">
        <v>0</v>
      </c>
      <c r="H425" s="176">
        <v>0</v>
      </c>
      <c r="I425" s="221">
        <v>0</v>
      </c>
    </row>
    <row r="426" spans="1:9" ht="12.75">
      <c r="A426" s="93" t="s">
        <v>104</v>
      </c>
      <c r="B426" s="1161" t="s">
        <v>336</v>
      </c>
      <c r="C426" s="1185"/>
      <c r="D426" s="1185"/>
      <c r="E426" s="1163"/>
      <c r="F426" s="176">
        <v>749</v>
      </c>
      <c r="G426" s="176">
        <v>796</v>
      </c>
      <c r="H426" s="176">
        <v>0</v>
      </c>
      <c r="I426" s="221">
        <v>0</v>
      </c>
    </row>
    <row r="427" spans="1:9" ht="13.5" thickBot="1">
      <c r="A427" s="93" t="s">
        <v>108</v>
      </c>
      <c r="B427" s="1161" t="s">
        <v>337</v>
      </c>
      <c r="C427" s="1185"/>
      <c r="D427" s="1185"/>
      <c r="E427" s="1163"/>
      <c r="F427" s="176">
        <v>0</v>
      </c>
      <c r="G427" s="176">
        <v>0</v>
      </c>
      <c r="H427" s="176">
        <v>0</v>
      </c>
      <c r="I427" s="221">
        <v>0</v>
      </c>
    </row>
    <row r="428" spans="1:9" ht="13.5" thickBot="1">
      <c r="A428" s="475"/>
      <c r="B428" s="1195" t="s">
        <v>511</v>
      </c>
      <c r="C428" s="1230"/>
      <c r="D428" s="1230"/>
      <c r="E428" s="1231"/>
      <c r="F428" s="471">
        <f>SUM(F425:F427)</f>
        <v>749</v>
      </c>
      <c r="G428" s="471">
        <f>SUM(G425:G427)</f>
        <v>796</v>
      </c>
      <c r="H428" s="471">
        <f>SUM(H425:H427)</f>
        <v>0</v>
      </c>
      <c r="I428" s="460">
        <v>0</v>
      </c>
    </row>
    <row r="429" spans="1:9" ht="13.5" thickBot="1">
      <c r="A429" s="93"/>
      <c r="B429" s="1161"/>
      <c r="C429" s="1215"/>
      <c r="D429" s="1215"/>
      <c r="E429" s="1093"/>
      <c r="F429" s="176"/>
      <c r="G429" s="176"/>
      <c r="H429" s="176"/>
      <c r="I429" s="221"/>
    </row>
    <row r="430" spans="1:9" ht="13.5" thickBot="1">
      <c r="A430" s="475" t="s">
        <v>112</v>
      </c>
      <c r="B430" s="1195" t="s">
        <v>512</v>
      </c>
      <c r="C430" s="1230"/>
      <c r="D430" s="1230"/>
      <c r="E430" s="1231"/>
      <c r="F430" s="474">
        <v>0</v>
      </c>
      <c r="G430" s="474">
        <v>0</v>
      </c>
      <c r="H430" s="474">
        <v>0</v>
      </c>
      <c r="I430" s="460">
        <v>0</v>
      </c>
    </row>
    <row r="431" spans="1:9" ht="12.75">
      <c r="A431" s="93"/>
      <c r="B431" s="1161"/>
      <c r="C431" s="1215"/>
      <c r="D431" s="1215"/>
      <c r="E431" s="1093"/>
      <c r="F431" s="176"/>
      <c r="G431" s="176"/>
      <c r="H431" s="176"/>
      <c r="I431" s="221"/>
    </row>
    <row r="432" spans="1:10" ht="12.75">
      <c r="A432" s="93" t="s">
        <v>114</v>
      </c>
      <c r="B432" s="1217" t="s">
        <v>513</v>
      </c>
      <c r="C432" s="1217"/>
      <c r="D432" s="1217"/>
      <c r="E432" s="1217"/>
      <c r="F432" s="469">
        <v>0</v>
      </c>
      <c r="G432" s="469">
        <v>0</v>
      </c>
      <c r="H432" s="469">
        <v>0</v>
      </c>
      <c r="I432" s="473">
        <v>0</v>
      </c>
      <c r="J432" s="100"/>
    </row>
    <row r="433" spans="1:10" ht="12.75">
      <c r="A433" s="93" t="s">
        <v>117</v>
      </c>
      <c r="B433" s="1217" t="s">
        <v>514</v>
      </c>
      <c r="C433" s="1217"/>
      <c r="D433" s="1217"/>
      <c r="E433" s="1217"/>
      <c r="F433" s="469">
        <v>0</v>
      </c>
      <c r="G433" s="469">
        <v>0</v>
      </c>
      <c r="H433" s="469">
        <v>0</v>
      </c>
      <c r="I433" s="473">
        <v>0</v>
      </c>
      <c r="J433" s="100"/>
    </row>
    <row r="434" spans="1:10" ht="13.5" thickBot="1">
      <c r="A434" s="93"/>
      <c r="B434" s="476"/>
      <c r="C434" s="476"/>
      <c r="D434" s="476"/>
      <c r="E434" s="476"/>
      <c r="F434" s="469"/>
      <c r="G434" s="469"/>
      <c r="H434" s="469"/>
      <c r="I434" s="473"/>
      <c r="J434" s="100"/>
    </row>
    <row r="435" spans="1:10" ht="13.5" thickBot="1">
      <c r="A435" s="475"/>
      <c r="B435" s="1249" t="s">
        <v>398</v>
      </c>
      <c r="C435" s="1250"/>
      <c r="D435" s="1250"/>
      <c r="E435" s="1251"/>
      <c r="F435" s="657">
        <f>F423+F428+F430+F432+F433</f>
        <v>366731</v>
      </c>
      <c r="G435" s="657">
        <f>G423+G428+G430+G432+G433</f>
        <v>357920</v>
      </c>
      <c r="H435" s="657">
        <f>H423+H428+H430+H432+H433</f>
        <v>0</v>
      </c>
      <c r="I435" s="460"/>
      <c r="J435" s="100"/>
    </row>
    <row r="436" spans="1:10" ht="13.5" thickBot="1">
      <c r="A436" s="93"/>
      <c r="B436" s="1216"/>
      <c r="C436" s="1217"/>
      <c r="D436" s="1217"/>
      <c r="E436" s="1218"/>
      <c r="F436" s="469"/>
      <c r="G436" s="469"/>
      <c r="H436" s="469"/>
      <c r="I436" s="473"/>
      <c r="J436" s="100"/>
    </row>
    <row r="437" spans="1:10" ht="13.5" thickBot="1">
      <c r="A437" s="475"/>
      <c r="B437" s="1158" t="s">
        <v>503</v>
      </c>
      <c r="C437" s="1159"/>
      <c r="D437" s="1159"/>
      <c r="E437" s="1160"/>
      <c r="F437" s="471">
        <f>F439+F440</f>
        <v>0</v>
      </c>
      <c r="G437" s="471">
        <f>G439+G440</f>
        <v>0</v>
      </c>
      <c r="H437" s="471">
        <f>H439+H440</f>
        <v>0</v>
      </c>
      <c r="I437" s="731">
        <f>I439+I440</f>
        <v>0</v>
      </c>
      <c r="J437" s="100"/>
    </row>
    <row r="438" spans="1:10" ht="12.75">
      <c r="A438" s="93"/>
      <c r="B438" s="1216" t="s">
        <v>671</v>
      </c>
      <c r="C438" s="964"/>
      <c r="D438" s="964"/>
      <c r="E438" s="965"/>
      <c r="F438" s="469">
        <v>0</v>
      </c>
      <c r="G438" s="469">
        <v>0</v>
      </c>
      <c r="H438" s="469">
        <v>0</v>
      </c>
      <c r="I438" s="878">
        <v>0</v>
      </c>
      <c r="J438" s="100"/>
    </row>
    <row r="439" spans="1:10" ht="12.75">
      <c r="A439" s="658" t="s">
        <v>119</v>
      </c>
      <c r="B439" s="1161" t="s">
        <v>493</v>
      </c>
      <c r="C439" s="1162"/>
      <c r="D439" s="1162"/>
      <c r="E439" s="1163"/>
      <c r="F439" s="627">
        <v>0</v>
      </c>
      <c r="G439" s="627">
        <v>0</v>
      </c>
      <c r="H439" s="627">
        <v>0</v>
      </c>
      <c r="I439" s="164">
        <v>0</v>
      </c>
      <c r="J439" s="100"/>
    </row>
    <row r="440" spans="1:10" ht="12.75">
      <c r="A440" s="658" t="s">
        <v>348</v>
      </c>
      <c r="B440" s="1161" t="s">
        <v>494</v>
      </c>
      <c r="C440" s="1215"/>
      <c r="D440" s="1215"/>
      <c r="E440" s="1093"/>
      <c r="F440" s="627">
        <v>0</v>
      </c>
      <c r="G440" s="627">
        <v>0</v>
      </c>
      <c r="H440" s="627">
        <v>0</v>
      </c>
      <c r="I440" s="164">
        <v>0</v>
      </c>
      <c r="J440" s="100"/>
    </row>
    <row r="441" spans="1:10" ht="13.5" thickBot="1">
      <c r="A441" s="93"/>
      <c r="B441" s="1161"/>
      <c r="C441" s="964"/>
      <c r="D441" s="964"/>
      <c r="E441" s="965"/>
      <c r="F441" s="176"/>
      <c r="G441" s="176"/>
      <c r="H441" s="176"/>
      <c r="I441" s="221"/>
      <c r="J441" s="100"/>
    </row>
    <row r="442" spans="1:10" ht="13.5" thickBot="1">
      <c r="A442" s="659" t="s">
        <v>349</v>
      </c>
      <c r="B442" s="1158" t="s">
        <v>515</v>
      </c>
      <c r="C442" s="1159"/>
      <c r="D442" s="1159"/>
      <c r="E442" s="1160"/>
      <c r="F442" s="471">
        <v>687</v>
      </c>
      <c r="G442" s="471">
        <v>-7</v>
      </c>
      <c r="H442" s="471">
        <v>0</v>
      </c>
      <c r="I442" s="669">
        <v>0</v>
      </c>
      <c r="J442" s="100"/>
    </row>
    <row r="443" spans="1:10" ht="12.75">
      <c r="A443" s="93"/>
      <c r="B443" s="477"/>
      <c r="C443" s="476"/>
      <c r="D443" s="476"/>
      <c r="E443" s="478"/>
      <c r="F443" s="176"/>
      <c r="G443" s="176"/>
      <c r="H443" s="176"/>
      <c r="I443" s="221"/>
      <c r="J443" s="100"/>
    </row>
    <row r="444" spans="1:9" ht="12.75">
      <c r="A444" s="93"/>
      <c r="B444" s="1211" t="s">
        <v>516</v>
      </c>
      <c r="C444" s="1212"/>
      <c r="D444" s="1212"/>
      <c r="E444" s="1213"/>
      <c r="F444" s="236">
        <f>F423+F428+F430+F432+F433+F437+F442</f>
        <v>367418</v>
      </c>
      <c r="G444" s="236">
        <f>G423+G428+G430+G432+G433+G437+G442</f>
        <v>357913</v>
      </c>
      <c r="H444" s="236">
        <f>H423+H428+H430+H432+H433+H437+H442</f>
        <v>0</v>
      </c>
      <c r="I444" s="181">
        <f>H444/G444*100</f>
        <v>0</v>
      </c>
    </row>
    <row r="445" spans="1:9" ht="12.75">
      <c r="A445" s="93" t="s">
        <v>350</v>
      </c>
      <c r="B445" s="1161" t="s">
        <v>672</v>
      </c>
      <c r="C445" s="1258"/>
      <c r="D445" s="1258"/>
      <c r="E445" s="1259"/>
      <c r="F445" s="865">
        <v>101</v>
      </c>
      <c r="G445" s="863">
        <v>99</v>
      </c>
      <c r="H445" s="863">
        <v>0</v>
      </c>
      <c r="I445" s="866">
        <v>0</v>
      </c>
    </row>
    <row r="446" spans="1:9" ht="13.5" thickBot="1">
      <c r="A446" s="479" t="s">
        <v>351</v>
      </c>
      <c r="B446" s="1293" t="s">
        <v>673</v>
      </c>
      <c r="C446" s="1264"/>
      <c r="D446" s="1264"/>
      <c r="E446" s="1265"/>
      <c r="F446" s="222">
        <v>101</v>
      </c>
      <c r="G446" s="223">
        <v>101</v>
      </c>
      <c r="H446" s="223">
        <v>0</v>
      </c>
      <c r="I446" s="628">
        <f>H446/G446*100</f>
        <v>0</v>
      </c>
    </row>
    <row r="447" ht="13.5" thickTop="1"/>
    <row r="474" spans="6:9" ht="15">
      <c r="F474" s="1294" t="s">
        <v>518</v>
      </c>
      <c r="G474" s="1294"/>
      <c r="H474" s="1294"/>
      <c r="I474" s="1294"/>
    </row>
    <row r="475" ht="13.5" thickBot="1"/>
    <row r="476" spans="1:10" ht="13.5" customHeight="1" thickTop="1">
      <c r="A476" s="1190" t="s">
        <v>71</v>
      </c>
      <c r="B476" s="1188" t="s">
        <v>72</v>
      </c>
      <c r="C476" s="1188"/>
      <c r="D476" s="1188"/>
      <c r="E476" s="1188"/>
      <c r="F476" s="1207" t="s">
        <v>648</v>
      </c>
      <c r="G476" s="1207" t="s">
        <v>649</v>
      </c>
      <c r="H476" s="1207" t="s">
        <v>650</v>
      </c>
      <c r="I476" s="915" t="s">
        <v>676</v>
      </c>
      <c r="J476" s="100"/>
    </row>
    <row r="477" spans="1:10" ht="24" customHeight="1">
      <c r="A477" s="1191"/>
      <c r="B477" s="1189"/>
      <c r="C477" s="1189"/>
      <c r="D477" s="1189"/>
      <c r="E477" s="1189"/>
      <c r="F477" s="1187"/>
      <c r="G477" s="942"/>
      <c r="H477" s="942"/>
      <c r="I477" s="939"/>
      <c r="J477" s="100"/>
    </row>
    <row r="478" spans="1:10" ht="24" customHeight="1">
      <c r="A478" s="86"/>
      <c r="B478" s="1192" t="s">
        <v>530</v>
      </c>
      <c r="C478" s="1193"/>
      <c r="D478" s="1193"/>
      <c r="E478" s="1194"/>
      <c r="F478" s="87"/>
      <c r="G478" s="137"/>
      <c r="H478" s="137"/>
      <c r="I478" s="88"/>
      <c r="J478" s="100"/>
    </row>
    <row r="479" spans="1:10" ht="21" customHeight="1">
      <c r="A479" s="86"/>
      <c r="B479" s="1192" t="s">
        <v>531</v>
      </c>
      <c r="C479" s="1280"/>
      <c r="D479" s="1280"/>
      <c r="E479" s="1281"/>
      <c r="F479" s="87"/>
      <c r="G479" s="137"/>
      <c r="H479" s="137"/>
      <c r="I479" s="88"/>
      <c r="J479" s="100"/>
    </row>
    <row r="480" spans="1:10" ht="16.5" customHeight="1">
      <c r="A480" s="89"/>
      <c r="B480" s="1196" t="s">
        <v>73</v>
      </c>
      <c r="C480" s="1196"/>
      <c r="D480" s="1196"/>
      <c r="E480" s="1196"/>
      <c r="F480" s="90"/>
      <c r="G480" s="138"/>
      <c r="H480" s="138"/>
      <c r="I480" s="91"/>
      <c r="J480" s="100"/>
    </row>
    <row r="481" spans="1:10" ht="16.5" customHeight="1">
      <c r="A481" s="145" t="s">
        <v>135</v>
      </c>
      <c r="B481" s="1196" t="s">
        <v>74</v>
      </c>
      <c r="C481" s="1196"/>
      <c r="D481" s="1196"/>
      <c r="E481" s="1196"/>
      <c r="F481" s="179">
        <f>F482+F484</f>
        <v>944</v>
      </c>
      <c r="G481" s="179">
        <f>G482+G484</f>
        <v>1053</v>
      </c>
      <c r="H481" s="179">
        <f>H482+H484</f>
        <v>0</v>
      </c>
      <c r="I481" s="166">
        <v>0</v>
      </c>
      <c r="J481" s="100"/>
    </row>
    <row r="482" spans="1:10" ht="12.75" customHeight="1">
      <c r="A482" s="92" t="s">
        <v>75</v>
      </c>
      <c r="B482" s="1182" t="s">
        <v>76</v>
      </c>
      <c r="C482" s="1182"/>
      <c r="D482" s="1182"/>
      <c r="E482" s="1182"/>
      <c r="F482" s="146">
        <v>944</v>
      </c>
      <c r="G482" s="147">
        <v>1053</v>
      </c>
      <c r="H482" s="147">
        <v>0</v>
      </c>
      <c r="I482" s="167">
        <v>0</v>
      </c>
      <c r="J482" s="100"/>
    </row>
    <row r="483" spans="1:10" ht="12.75" customHeight="1">
      <c r="A483" s="93" t="s">
        <v>77</v>
      </c>
      <c r="B483" s="1198" t="s">
        <v>282</v>
      </c>
      <c r="C483" s="1199"/>
      <c r="D483" s="1199"/>
      <c r="E483" s="1200"/>
      <c r="F483" s="454"/>
      <c r="G483" s="455">
        <v>0</v>
      </c>
      <c r="H483" s="480">
        <v>0</v>
      </c>
      <c r="I483" s="168"/>
      <c r="J483" s="100"/>
    </row>
    <row r="484" spans="1:10" ht="12.75" customHeight="1">
      <c r="A484" s="93" t="s">
        <v>85</v>
      </c>
      <c r="B484" s="1184" t="s">
        <v>78</v>
      </c>
      <c r="C484" s="1184"/>
      <c r="D484" s="1184"/>
      <c r="E484" s="1184"/>
      <c r="F484" s="148"/>
      <c r="G484" s="148">
        <v>0</v>
      </c>
      <c r="H484" s="148">
        <v>0</v>
      </c>
      <c r="I484" s="168">
        <v>0</v>
      </c>
      <c r="J484" s="100"/>
    </row>
    <row r="485" spans="1:10" ht="12.75">
      <c r="A485" s="95" t="s">
        <v>283</v>
      </c>
      <c r="B485" s="1184" t="s">
        <v>79</v>
      </c>
      <c r="C485" s="1184"/>
      <c r="D485" s="1184"/>
      <c r="E485" s="1184"/>
      <c r="F485" s="149">
        <v>0</v>
      </c>
      <c r="G485" s="150">
        <v>0</v>
      </c>
      <c r="H485" s="150">
        <v>0</v>
      </c>
      <c r="I485" s="164">
        <v>0</v>
      </c>
      <c r="J485" s="100"/>
    </row>
    <row r="486" spans="1:10" ht="12.75">
      <c r="A486" s="95" t="s">
        <v>284</v>
      </c>
      <c r="B486" s="1184" t="s">
        <v>80</v>
      </c>
      <c r="C486" s="1184"/>
      <c r="D486" s="1184"/>
      <c r="E486" s="1184"/>
      <c r="F486" s="149"/>
      <c r="G486" s="150">
        <v>0</v>
      </c>
      <c r="H486" s="150">
        <v>0</v>
      </c>
      <c r="I486" s="164">
        <v>0</v>
      </c>
      <c r="J486" s="100"/>
    </row>
    <row r="487" spans="1:10" ht="12.75" customHeight="1">
      <c r="A487" s="95" t="s">
        <v>285</v>
      </c>
      <c r="B487" s="1184" t="s">
        <v>81</v>
      </c>
      <c r="C487" s="1184"/>
      <c r="D487" s="1184"/>
      <c r="E487" s="1184"/>
      <c r="F487" s="149"/>
      <c r="G487" s="150">
        <v>0</v>
      </c>
      <c r="H487" s="150">
        <v>0</v>
      </c>
      <c r="I487" s="164">
        <v>0</v>
      </c>
      <c r="J487" s="100"/>
    </row>
    <row r="488" spans="1:10" ht="12.75">
      <c r="A488" s="96" t="s">
        <v>433</v>
      </c>
      <c r="B488" s="1183" t="s">
        <v>82</v>
      </c>
      <c r="C488" s="1183"/>
      <c r="D488" s="1183"/>
      <c r="E488" s="1183"/>
      <c r="F488" s="151"/>
      <c r="G488" s="152">
        <v>0</v>
      </c>
      <c r="H488" s="152">
        <v>0</v>
      </c>
      <c r="I488" s="165">
        <v>0</v>
      </c>
      <c r="J488" s="100"/>
    </row>
    <row r="489" spans="1:10" ht="12.75">
      <c r="A489" s="97" t="s">
        <v>388</v>
      </c>
      <c r="B489" s="1174" t="s">
        <v>84</v>
      </c>
      <c r="C489" s="1175"/>
      <c r="D489" s="1175"/>
      <c r="E489" s="1176"/>
      <c r="F489" s="153">
        <f>F490</f>
        <v>0</v>
      </c>
      <c r="G489" s="153">
        <f>G490</f>
        <v>0</v>
      </c>
      <c r="H489" s="153">
        <f>H490</f>
        <v>0</v>
      </c>
      <c r="I489" s="166">
        <v>0</v>
      </c>
      <c r="J489" s="100"/>
    </row>
    <row r="490" spans="1:10" ht="12.75" customHeight="1">
      <c r="A490" s="98" t="s">
        <v>92</v>
      </c>
      <c r="B490" s="1182" t="s">
        <v>86</v>
      </c>
      <c r="C490" s="1182"/>
      <c r="D490" s="1182"/>
      <c r="E490" s="1182"/>
      <c r="F490" s="146">
        <f>SUM(F491:F495)</f>
        <v>0</v>
      </c>
      <c r="G490" s="146">
        <f>SUM(G491:G496)</f>
        <v>0</v>
      </c>
      <c r="H490" s="146">
        <f>SUM(H491:H496)</f>
        <v>0</v>
      </c>
      <c r="I490" s="167">
        <v>0</v>
      </c>
      <c r="J490" s="100"/>
    </row>
    <row r="491" spans="1:10" ht="12.75">
      <c r="A491" s="95" t="s">
        <v>286</v>
      </c>
      <c r="B491" s="1184" t="s">
        <v>87</v>
      </c>
      <c r="C491" s="1184"/>
      <c r="D491" s="1184"/>
      <c r="E491" s="1184"/>
      <c r="F491" s="149"/>
      <c r="G491" s="150">
        <v>0</v>
      </c>
      <c r="H491" s="150">
        <v>0</v>
      </c>
      <c r="I491" s="164">
        <v>0</v>
      </c>
      <c r="J491" s="100"/>
    </row>
    <row r="492" spans="1:10" ht="12.75">
      <c r="A492" s="95" t="s">
        <v>287</v>
      </c>
      <c r="B492" s="1184" t="s">
        <v>88</v>
      </c>
      <c r="C492" s="1184"/>
      <c r="D492" s="1184"/>
      <c r="E492" s="1184"/>
      <c r="F492" s="149"/>
      <c r="G492" s="150">
        <v>0</v>
      </c>
      <c r="H492" s="150">
        <v>0</v>
      </c>
      <c r="I492" s="164">
        <v>0</v>
      </c>
      <c r="J492" s="100"/>
    </row>
    <row r="493" spans="1:10" ht="12.75">
      <c r="A493" s="95" t="s">
        <v>288</v>
      </c>
      <c r="B493" s="1184" t="s">
        <v>159</v>
      </c>
      <c r="C493" s="1184"/>
      <c r="D493" s="1184"/>
      <c r="E493" s="1184"/>
      <c r="F493" s="149"/>
      <c r="G493" s="150">
        <v>0</v>
      </c>
      <c r="H493" s="150">
        <v>0</v>
      </c>
      <c r="I493" s="164">
        <v>0</v>
      </c>
      <c r="J493" s="100"/>
    </row>
    <row r="494" spans="1:10" ht="12.75">
      <c r="A494" s="99" t="s">
        <v>289</v>
      </c>
      <c r="B494" s="1161" t="s">
        <v>89</v>
      </c>
      <c r="C494" s="1222"/>
      <c r="D494" s="1222"/>
      <c r="E494" s="1223"/>
      <c r="F494" s="154"/>
      <c r="G494" s="155">
        <v>0</v>
      </c>
      <c r="H494" s="155">
        <v>0</v>
      </c>
      <c r="I494" s="164">
        <v>0</v>
      </c>
      <c r="J494" s="100"/>
    </row>
    <row r="495" spans="1:10" ht="12.75">
      <c r="A495" s="95" t="s">
        <v>290</v>
      </c>
      <c r="B495" s="1161" t="s">
        <v>90</v>
      </c>
      <c r="C495" s="1222"/>
      <c r="D495" s="1222"/>
      <c r="E495" s="1223"/>
      <c r="F495" s="156"/>
      <c r="G495" s="157">
        <v>0</v>
      </c>
      <c r="H495" s="157">
        <v>0</v>
      </c>
      <c r="I495" s="164">
        <v>0</v>
      </c>
      <c r="J495" s="100"/>
    </row>
    <row r="496" spans="1:10" ht="13.5" thickBot="1">
      <c r="A496" s="95" t="s">
        <v>291</v>
      </c>
      <c r="B496" s="1161" t="s">
        <v>156</v>
      </c>
      <c r="C496" s="956"/>
      <c r="D496" s="956"/>
      <c r="E496" s="965"/>
      <c r="F496" s="156"/>
      <c r="G496" s="157">
        <v>0</v>
      </c>
      <c r="H496" s="157">
        <v>0</v>
      </c>
      <c r="I496" s="164">
        <v>0</v>
      </c>
      <c r="J496" s="100"/>
    </row>
    <row r="497" spans="1:10" ht="12.75">
      <c r="A497" s="725" t="s">
        <v>137</v>
      </c>
      <c r="B497" s="1287" t="s">
        <v>498</v>
      </c>
      <c r="C497" s="1287"/>
      <c r="D497" s="1287"/>
      <c r="E497" s="1287"/>
      <c r="F497" s="681">
        <f>SUM(F498:F498)</f>
        <v>0</v>
      </c>
      <c r="G497" s="681">
        <f>SUM(G498:G498)</f>
        <v>0</v>
      </c>
      <c r="H497" s="681">
        <f>SUM(H498:H498)</f>
        <v>0</v>
      </c>
      <c r="I497" s="682">
        <v>0</v>
      </c>
      <c r="J497" s="100"/>
    </row>
    <row r="498" spans="1:10" ht="12.75">
      <c r="A498" s="98" t="s">
        <v>104</v>
      </c>
      <c r="B498" s="1182" t="s">
        <v>100</v>
      </c>
      <c r="C498" s="1182"/>
      <c r="D498" s="1182"/>
      <c r="E498" s="1182"/>
      <c r="F498" s="162"/>
      <c r="G498" s="162">
        <v>0</v>
      </c>
      <c r="H498" s="162">
        <v>0</v>
      </c>
      <c r="I498" s="242">
        <v>0</v>
      </c>
      <c r="J498" s="100"/>
    </row>
    <row r="499" spans="1:10" ht="12.75">
      <c r="A499" s="105" t="s">
        <v>138</v>
      </c>
      <c r="B499" s="1197" t="s">
        <v>357</v>
      </c>
      <c r="C499" s="1197"/>
      <c r="D499" s="1197"/>
      <c r="E499" s="1197"/>
      <c r="F499" s="153">
        <v>0</v>
      </c>
      <c r="G499" s="153">
        <v>0</v>
      </c>
      <c r="H499" s="153">
        <v>0</v>
      </c>
      <c r="I499" s="166">
        <v>0</v>
      </c>
      <c r="J499" s="100"/>
    </row>
    <row r="500" spans="1:10" ht="12.75">
      <c r="A500" s="99"/>
      <c r="B500" s="1161" t="s">
        <v>370</v>
      </c>
      <c r="C500" s="1162"/>
      <c r="D500" s="1162"/>
      <c r="E500" s="1163"/>
      <c r="F500" s="156"/>
      <c r="G500" s="157">
        <v>0</v>
      </c>
      <c r="H500" s="157">
        <v>0</v>
      </c>
      <c r="I500" s="242">
        <v>0</v>
      </c>
      <c r="J500" s="100"/>
    </row>
    <row r="501" spans="1:10" ht="12.75">
      <c r="A501" s="667" t="s">
        <v>139</v>
      </c>
      <c r="B501" s="1168" t="s">
        <v>116</v>
      </c>
      <c r="C501" s="1169"/>
      <c r="D501" s="1169"/>
      <c r="E501" s="1170"/>
      <c r="F501" s="467">
        <v>0</v>
      </c>
      <c r="G501" s="467">
        <f>SUM(G502)</f>
        <v>0</v>
      </c>
      <c r="H501" s="467">
        <f>SUM(H502)</f>
        <v>0</v>
      </c>
      <c r="I501" s="169">
        <v>0</v>
      </c>
      <c r="J501" s="100"/>
    </row>
    <row r="502" spans="1:10" ht="13.5" thickBot="1">
      <c r="A502" s="96" t="s">
        <v>117</v>
      </c>
      <c r="B502" s="1171" t="s">
        <v>307</v>
      </c>
      <c r="C502" s="1172"/>
      <c r="D502" s="1172"/>
      <c r="E502" s="1173"/>
      <c r="F502" s="160">
        <v>0</v>
      </c>
      <c r="G502" s="160">
        <v>0</v>
      </c>
      <c r="H502" s="160">
        <v>0</v>
      </c>
      <c r="I502" s="180">
        <v>0</v>
      </c>
      <c r="J502" s="100"/>
    </row>
    <row r="503" spans="1:10" ht="13.5" thickBot="1">
      <c r="A503" s="457"/>
      <c r="B503" s="1195" t="s">
        <v>501</v>
      </c>
      <c r="C503" s="899"/>
      <c r="D503" s="899"/>
      <c r="E503" s="895"/>
      <c r="F503" s="459">
        <f>F481+F489+F497+F499+F483</f>
        <v>944</v>
      </c>
      <c r="G503" s="459">
        <f>G481+G489+G497+G499+G483</f>
        <v>1053</v>
      </c>
      <c r="H503" s="459">
        <f>H481+H489+H497+H499+H483</f>
        <v>0</v>
      </c>
      <c r="I503" s="727">
        <f>I481+I489+I497+I499+I483</f>
        <v>0</v>
      </c>
      <c r="J503" s="100"/>
    </row>
    <row r="504" spans="1:10" ht="12.75">
      <c r="A504" s="95"/>
      <c r="B504" s="1161"/>
      <c r="C504" s="964"/>
      <c r="D504" s="964"/>
      <c r="E504" s="965"/>
      <c r="F504" s="156"/>
      <c r="G504" s="157"/>
      <c r="H504" s="157"/>
      <c r="I504" s="164"/>
      <c r="J504" s="100"/>
    </row>
    <row r="505" spans="1:10" ht="12.75">
      <c r="A505" s="667" t="s">
        <v>141</v>
      </c>
      <c r="B505" s="1168" t="s">
        <v>91</v>
      </c>
      <c r="C505" s="1169"/>
      <c r="D505" s="1169"/>
      <c r="E505" s="1170"/>
      <c r="F505" s="158">
        <f>SUM(F506:F508)</f>
        <v>0</v>
      </c>
      <c r="G505" s="158">
        <f>SUM(G506:G508)</f>
        <v>0</v>
      </c>
      <c r="H505" s="158">
        <f>SUM(H506:H508)</f>
        <v>0</v>
      </c>
      <c r="I505" s="166">
        <v>0</v>
      </c>
      <c r="J505" s="100"/>
    </row>
    <row r="506" spans="1:10" ht="12.75" customHeight="1">
      <c r="A506" s="98" t="s">
        <v>94</v>
      </c>
      <c r="B506" s="1224" t="s">
        <v>93</v>
      </c>
      <c r="C506" s="1225"/>
      <c r="D506" s="1225"/>
      <c r="E506" s="1226"/>
      <c r="F506" s="159"/>
      <c r="G506" s="159">
        <v>0</v>
      </c>
      <c r="H506" s="159">
        <v>0</v>
      </c>
      <c r="I506" s="167">
        <v>0</v>
      </c>
      <c r="J506" s="100"/>
    </row>
    <row r="507" spans="1:10" ht="12.75">
      <c r="A507" s="95" t="s">
        <v>96</v>
      </c>
      <c r="B507" s="1184" t="s">
        <v>95</v>
      </c>
      <c r="C507" s="1184"/>
      <c r="D507" s="1184"/>
      <c r="E507" s="1184"/>
      <c r="F507" s="148"/>
      <c r="G507" s="148"/>
      <c r="H507" s="148">
        <v>0</v>
      </c>
      <c r="I507" s="168">
        <v>0</v>
      </c>
      <c r="J507" s="100"/>
    </row>
    <row r="508" spans="1:10" ht="12.75">
      <c r="A508" s="96" t="s">
        <v>99</v>
      </c>
      <c r="B508" s="1172" t="s">
        <v>97</v>
      </c>
      <c r="C508" s="1228"/>
      <c r="D508" s="1228"/>
      <c r="E508" s="1228"/>
      <c r="F508" s="160"/>
      <c r="G508" s="160">
        <v>0</v>
      </c>
      <c r="H508" s="160">
        <v>0</v>
      </c>
      <c r="I508" s="180">
        <v>0</v>
      </c>
      <c r="J508" s="100"/>
    </row>
    <row r="509" spans="1:10" ht="12.75">
      <c r="A509" s="96" t="s">
        <v>526</v>
      </c>
      <c r="B509" s="1229" t="s">
        <v>499</v>
      </c>
      <c r="C509" s="1229"/>
      <c r="D509" s="1229"/>
      <c r="E509" s="1229"/>
      <c r="F509" s="161">
        <f>SUM(F510:F510)</f>
        <v>0</v>
      </c>
      <c r="G509" s="161">
        <f>SUM(G510:G510)</f>
        <v>0</v>
      </c>
      <c r="H509" s="161">
        <f>SUM(H510:H510)</f>
        <v>0</v>
      </c>
      <c r="I509" s="166">
        <v>0</v>
      </c>
      <c r="J509" s="100"/>
    </row>
    <row r="510" spans="1:10" ht="12.75">
      <c r="A510" s="95" t="s">
        <v>108</v>
      </c>
      <c r="B510" s="1184" t="s">
        <v>105</v>
      </c>
      <c r="C510" s="1184"/>
      <c r="D510" s="1184"/>
      <c r="E510" s="1184"/>
      <c r="F510" s="177"/>
      <c r="G510" s="177"/>
      <c r="H510" s="177">
        <v>0</v>
      </c>
      <c r="I510" s="180">
        <v>0</v>
      </c>
      <c r="J510" s="100"/>
    </row>
    <row r="511" spans="1:10" ht="12.75">
      <c r="A511" s="668" t="s">
        <v>364</v>
      </c>
      <c r="B511" s="1255" t="s">
        <v>361</v>
      </c>
      <c r="C511" s="1256"/>
      <c r="D511" s="1256"/>
      <c r="E511" s="1257"/>
      <c r="F511" s="153">
        <v>0</v>
      </c>
      <c r="G511" s="153">
        <v>0</v>
      </c>
      <c r="H511" s="153">
        <v>0</v>
      </c>
      <c r="I511" s="166">
        <v>0</v>
      </c>
      <c r="J511" s="100"/>
    </row>
    <row r="512" spans="1:10" ht="13.5" thickBot="1">
      <c r="A512" s="99"/>
      <c r="B512" s="1161" t="s">
        <v>370</v>
      </c>
      <c r="C512" s="1162"/>
      <c r="D512" s="1162"/>
      <c r="E512" s="1163"/>
      <c r="F512" s="154">
        <v>0</v>
      </c>
      <c r="G512" s="155">
        <v>0</v>
      </c>
      <c r="H512" s="155">
        <v>0</v>
      </c>
      <c r="I512" s="461">
        <v>0</v>
      </c>
      <c r="J512" s="100"/>
    </row>
    <row r="513" spans="1:10" ht="13.5" thickBot="1">
      <c r="A513" s="462"/>
      <c r="B513" s="1195" t="s">
        <v>502</v>
      </c>
      <c r="C513" s="899"/>
      <c r="D513" s="899"/>
      <c r="E513" s="895"/>
      <c r="F513" s="463">
        <v>0</v>
      </c>
      <c r="G513" s="464">
        <v>0</v>
      </c>
      <c r="H513" s="464">
        <f>H505+H509+H511</f>
        <v>0</v>
      </c>
      <c r="I513" s="460">
        <v>0</v>
      </c>
      <c r="J513" s="100"/>
    </row>
    <row r="514" spans="1:10" ht="12.75" customHeight="1">
      <c r="A514" s="450" t="s">
        <v>371</v>
      </c>
      <c r="B514" s="1243" t="s">
        <v>106</v>
      </c>
      <c r="C514" s="1244"/>
      <c r="D514" s="1244"/>
      <c r="E514" s="1245"/>
      <c r="F514" s="1209">
        <v>0</v>
      </c>
      <c r="G514" s="1209">
        <v>0</v>
      </c>
      <c r="H514" s="1209">
        <v>0</v>
      </c>
      <c r="I514" s="1205">
        <v>0</v>
      </c>
      <c r="J514" s="100"/>
    </row>
    <row r="515" spans="1:10" ht="13.5" thickBot="1">
      <c r="A515" s="466"/>
      <c r="B515" s="1233" t="s">
        <v>107</v>
      </c>
      <c r="C515" s="1234"/>
      <c r="D515" s="1234"/>
      <c r="E515" s="1235"/>
      <c r="F515" s="1210"/>
      <c r="G515" s="1210"/>
      <c r="H515" s="1210"/>
      <c r="I515" s="1206"/>
      <c r="J515" s="100"/>
    </row>
    <row r="516" spans="1:10" ht="13.5" thickBot="1">
      <c r="A516" s="99"/>
      <c r="B516" s="477"/>
      <c r="C516" s="476"/>
      <c r="D516" s="476"/>
      <c r="E516" s="478"/>
      <c r="F516" s="653"/>
      <c r="G516" s="653"/>
      <c r="H516" s="653"/>
      <c r="I516" s="473"/>
      <c r="J516" s="100"/>
    </row>
    <row r="517" spans="1:10" ht="13.5" thickBot="1">
      <c r="A517" s="462"/>
      <c r="B517" s="1249" t="s">
        <v>396</v>
      </c>
      <c r="C517" s="1250"/>
      <c r="D517" s="1250"/>
      <c r="E517" s="1251"/>
      <c r="F517" s="656">
        <f>F503+F513</f>
        <v>944</v>
      </c>
      <c r="G517" s="656">
        <f>G503+G513</f>
        <v>1053</v>
      </c>
      <c r="H517" s="656">
        <f>H503+H513</f>
        <v>0</v>
      </c>
      <c r="I517" s="631">
        <v>0</v>
      </c>
      <c r="J517" s="100"/>
    </row>
    <row r="518" spans="1:10" ht="12.75">
      <c r="A518" s="99"/>
      <c r="B518" s="1179"/>
      <c r="C518" s="956"/>
      <c r="D518" s="956"/>
      <c r="E518" s="965"/>
      <c r="F518" s="465"/>
      <c r="G518" s="465"/>
      <c r="H518" s="465"/>
      <c r="I518" s="181"/>
      <c r="J518" s="100"/>
    </row>
    <row r="519" spans="1:10" ht="12.75">
      <c r="A519" s="101" t="s">
        <v>405</v>
      </c>
      <c r="B519" s="1260" t="s">
        <v>503</v>
      </c>
      <c r="C519" s="1285"/>
      <c r="D519" s="1285"/>
      <c r="E519" s="1286"/>
      <c r="F519" s="665">
        <f>F520+F523</f>
        <v>17214</v>
      </c>
      <c r="G519" s="665">
        <f>G520+G523</f>
        <v>16001</v>
      </c>
      <c r="H519" s="665">
        <f>H520+H523</f>
        <v>0</v>
      </c>
      <c r="I519" s="629">
        <v>0</v>
      </c>
      <c r="J519" s="100"/>
    </row>
    <row r="520" spans="1:10" ht="12.75">
      <c r="A520" s="649" t="s">
        <v>112</v>
      </c>
      <c r="B520" s="1295" t="s">
        <v>680</v>
      </c>
      <c r="C520" s="1296"/>
      <c r="D520" s="1296"/>
      <c r="E520" s="1297"/>
      <c r="F520" s="653">
        <v>0</v>
      </c>
      <c r="G520" s="653">
        <v>0</v>
      </c>
      <c r="H520" s="653">
        <v>0</v>
      </c>
      <c r="I520" s="473">
        <v>0</v>
      </c>
      <c r="J520" s="100"/>
    </row>
    <row r="521" spans="1:10" ht="12.75" customHeight="1">
      <c r="A521" s="649" t="s">
        <v>682</v>
      </c>
      <c r="B521" s="1161" t="s">
        <v>160</v>
      </c>
      <c r="C521" s="1177"/>
      <c r="D521" s="1177"/>
      <c r="E521" s="1178"/>
      <c r="F521" s="672">
        <v>0</v>
      </c>
      <c r="G521" s="672">
        <v>0</v>
      </c>
      <c r="H521" s="672">
        <v>0</v>
      </c>
      <c r="I521" s="220">
        <v>0</v>
      </c>
      <c r="J521" s="100"/>
    </row>
    <row r="522" spans="1:10" ht="12.75">
      <c r="A522" s="649" t="s">
        <v>683</v>
      </c>
      <c r="B522" s="1161" t="s">
        <v>332</v>
      </c>
      <c r="C522" s="1162"/>
      <c r="D522" s="1162"/>
      <c r="E522" s="1163"/>
      <c r="F522" s="672">
        <v>0</v>
      </c>
      <c r="G522" s="672">
        <v>0</v>
      </c>
      <c r="H522" s="672">
        <v>0</v>
      </c>
      <c r="I522" s="220">
        <v>0</v>
      </c>
      <c r="J522" s="100"/>
    </row>
    <row r="523" spans="1:10" ht="12.75">
      <c r="A523" s="649" t="s">
        <v>114</v>
      </c>
      <c r="B523" s="1216" t="s">
        <v>523</v>
      </c>
      <c r="C523" s="1299"/>
      <c r="D523" s="1299"/>
      <c r="E523" s="1150"/>
      <c r="F523" s="724">
        <f>F524+F526</f>
        <v>17214</v>
      </c>
      <c r="G523" s="724">
        <f>SUM(G524:G526)</f>
        <v>16001</v>
      </c>
      <c r="H523" s="724">
        <f>H524+H526</f>
        <v>0</v>
      </c>
      <c r="I523" s="473">
        <f>H523/G523*100</f>
        <v>0</v>
      </c>
      <c r="J523" s="100"/>
    </row>
    <row r="524" spans="1:10" ht="12.75">
      <c r="A524" s="649" t="s">
        <v>684</v>
      </c>
      <c r="B524" s="1161" t="s">
        <v>524</v>
      </c>
      <c r="C524" s="956"/>
      <c r="D524" s="956"/>
      <c r="E524" s="965"/>
      <c r="F524" s="156">
        <v>1080</v>
      </c>
      <c r="G524" s="157">
        <v>1571</v>
      </c>
      <c r="H524" s="157">
        <v>0</v>
      </c>
      <c r="I524" s="164">
        <f>H524/G524*100</f>
        <v>0</v>
      </c>
      <c r="J524" s="100"/>
    </row>
    <row r="525" spans="1:10" ht="12.75">
      <c r="A525" s="649" t="s">
        <v>685</v>
      </c>
      <c r="B525" s="1164" t="s">
        <v>691</v>
      </c>
      <c r="C525" s="964"/>
      <c r="D525" s="964"/>
      <c r="E525" s="965"/>
      <c r="F525" s="156">
        <v>0</v>
      </c>
      <c r="G525" s="157">
        <v>100</v>
      </c>
      <c r="H525" s="157">
        <v>0</v>
      </c>
      <c r="I525" s="164"/>
      <c r="J525" s="100"/>
    </row>
    <row r="526" spans="1:10" ht="13.5" thickBot="1">
      <c r="A526" s="649" t="s">
        <v>686</v>
      </c>
      <c r="B526" s="1161" t="s">
        <v>525</v>
      </c>
      <c r="C526" s="964"/>
      <c r="D526" s="964"/>
      <c r="E526" s="965"/>
      <c r="F526" s="156">
        <v>16134</v>
      </c>
      <c r="G526" s="157">
        <v>14330</v>
      </c>
      <c r="H526" s="157">
        <v>0</v>
      </c>
      <c r="I526" s="164">
        <f>H526/G526*100</f>
        <v>0</v>
      </c>
      <c r="J526" s="100"/>
    </row>
    <row r="527" spans="1:10" ht="13.5" thickBot="1">
      <c r="A527" s="457" t="s">
        <v>500</v>
      </c>
      <c r="B527" s="1249" t="s">
        <v>390</v>
      </c>
      <c r="C527" s="1266"/>
      <c r="D527" s="1266"/>
      <c r="E527" s="1267"/>
      <c r="F527" s="726">
        <v>0</v>
      </c>
      <c r="G527" s="726">
        <v>0</v>
      </c>
      <c r="H527" s="686">
        <v>0</v>
      </c>
      <c r="I527" s="687">
        <v>0</v>
      </c>
      <c r="J527" s="100"/>
    </row>
    <row r="528" spans="1:10" ht="12.75" customHeight="1" thickBot="1">
      <c r="A528" s="683"/>
      <c r="B528" s="1292" t="s">
        <v>504</v>
      </c>
      <c r="C528" s="1292"/>
      <c r="D528" s="1292"/>
      <c r="E528" s="1292"/>
      <c r="F528" s="684">
        <f>F503+F513+F514+F519+F527</f>
        <v>18158</v>
      </c>
      <c r="G528" s="684">
        <f>G503+G513+G514+G519+G527</f>
        <v>17054</v>
      </c>
      <c r="H528" s="684">
        <f>H503+H513+H514+H519+H527</f>
        <v>0</v>
      </c>
      <c r="I528" s="685">
        <f>H528/G528*100</f>
        <v>0</v>
      </c>
      <c r="J528" s="100"/>
    </row>
    <row r="529" spans="1:9" ht="12.75" customHeight="1" thickTop="1">
      <c r="A529" s="102"/>
      <c r="B529" s="103"/>
      <c r="C529" s="103"/>
      <c r="D529" s="103"/>
      <c r="E529" s="103"/>
      <c r="F529" s="139"/>
      <c r="G529" s="139"/>
      <c r="H529" s="139"/>
      <c r="I529" s="140"/>
    </row>
    <row r="530" spans="1:9" ht="12.75" customHeight="1">
      <c r="A530" s="102"/>
      <c r="B530" s="103"/>
      <c r="C530" s="103"/>
      <c r="D530" s="103"/>
      <c r="E530" s="103"/>
      <c r="F530" s="139"/>
      <c r="G530" s="139"/>
      <c r="H530" s="139"/>
      <c r="I530" s="140"/>
    </row>
    <row r="531" spans="1:9" ht="12.75" customHeight="1">
      <c r="A531" s="102"/>
      <c r="B531" s="103"/>
      <c r="C531" s="103"/>
      <c r="D531" s="103"/>
      <c r="E531" s="103"/>
      <c r="F531" s="139"/>
      <c r="G531" s="139"/>
      <c r="H531" s="139"/>
      <c r="I531" s="140"/>
    </row>
    <row r="532" spans="1:9" ht="12.75" customHeight="1">
      <c r="A532" s="102"/>
      <c r="B532" s="103"/>
      <c r="C532" s="103"/>
      <c r="D532" s="103"/>
      <c r="E532" s="103"/>
      <c r="F532" s="139"/>
      <c r="G532" s="139"/>
      <c r="H532" s="139"/>
      <c r="I532" s="140"/>
    </row>
    <row r="533" spans="1:9" ht="12.75" customHeight="1">
      <c r="A533" s="102"/>
      <c r="B533" s="103"/>
      <c r="C533" s="103"/>
      <c r="D533" s="103"/>
      <c r="E533" s="103"/>
      <c r="F533" s="139"/>
      <c r="G533" s="139"/>
      <c r="H533" s="139"/>
      <c r="I533" s="140"/>
    </row>
    <row r="534" spans="1:9" ht="12.75" customHeight="1">
      <c r="A534" s="102"/>
      <c r="B534" s="103"/>
      <c r="C534" s="103"/>
      <c r="D534" s="103"/>
      <c r="E534" s="103"/>
      <c r="F534" s="139"/>
      <c r="G534" s="139"/>
      <c r="H534" s="139"/>
      <c r="I534" s="140"/>
    </row>
    <row r="535" spans="1:9" ht="12.75" customHeight="1">
      <c r="A535" s="102"/>
      <c r="B535" s="103"/>
      <c r="C535" s="103"/>
      <c r="D535" s="103"/>
      <c r="E535" s="103"/>
      <c r="F535" s="139"/>
      <c r="G535" s="139"/>
      <c r="H535" s="139"/>
      <c r="I535" s="140"/>
    </row>
    <row r="536" spans="1:9" ht="12.75" customHeight="1">
      <c r="A536" s="102"/>
      <c r="B536" s="103"/>
      <c r="C536" s="103"/>
      <c r="D536" s="103"/>
      <c r="E536" s="103"/>
      <c r="F536" s="1208" t="s">
        <v>518</v>
      </c>
      <c r="G536" s="1181"/>
      <c r="H536" s="1181"/>
      <c r="I536" s="1181"/>
    </row>
    <row r="537" spans="1:9" ht="12.75" customHeight="1">
      <c r="A537" s="102"/>
      <c r="B537" s="103"/>
      <c r="C537" s="103"/>
      <c r="D537" s="103"/>
      <c r="E537" s="103"/>
      <c r="F537" s="139"/>
      <c r="G537" s="139"/>
      <c r="H537" s="139"/>
      <c r="I537" s="140"/>
    </row>
    <row r="538" spans="1:11" s="100" customFormat="1" ht="16.5" customHeight="1" thickBot="1">
      <c r="A538" s="102"/>
      <c r="B538" s="103"/>
      <c r="C538" s="103"/>
      <c r="D538" s="103"/>
      <c r="E538" s="103"/>
      <c r="F538" s="136"/>
      <c r="G538" s="136"/>
      <c r="H538" s="136"/>
      <c r="I538" s="136" t="s">
        <v>70</v>
      </c>
      <c r="J538" s="136"/>
      <c r="K538" s="136"/>
    </row>
    <row r="539" spans="1:9" ht="13.5" customHeight="1" thickTop="1">
      <c r="A539" s="1276"/>
      <c r="B539" s="1282" t="s">
        <v>333</v>
      </c>
      <c r="C539" s="1283"/>
      <c r="D539" s="1283"/>
      <c r="E539" s="1284"/>
      <c r="F539" s="1207" t="s">
        <v>648</v>
      </c>
      <c r="G539" s="1207" t="s">
        <v>663</v>
      </c>
      <c r="H539" s="1207" t="s">
        <v>650</v>
      </c>
      <c r="I539" s="915" t="s">
        <v>676</v>
      </c>
    </row>
    <row r="540" spans="1:9" ht="24" customHeight="1">
      <c r="A540" s="1237"/>
      <c r="B540" s="1241"/>
      <c r="C540" s="978"/>
      <c r="D540" s="978"/>
      <c r="E540" s="960"/>
      <c r="F540" s="1187"/>
      <c r="G540" s="942"/>
      <c r="H540" s="942"/>
      <c r="I540" s="939"/>
    </row>
    <row r="541" spans="1:9" ht="12.75">
      <c r="A541" s="93" t="s">
        <v>75</v>
      </c>
      <c r="B541" s="1214" t="s">
        <v>505</v>
      </c>
      <c r="C541" s="1214"/>
      <c r="D541" s="1214"/>
      <c r="E541" s="1214"/>
      <c r="F541" s="172">
        <v>9585</v>
      </c>
      <c r="G541" s="173">
        <v>7810</v>
      </c>
      <c r="H541" s="173">
        <v>0</v>
      </c>
      <c r="I541" s="94">
        <f>H541/G541*100</f>
        <v>0</v>
      </c>
    </row>
    <row r="542" spans="1:9" ht="12.75">
      <c r="A542" s="93" t="s">
        <v>77</v>
      </c>
      <c r="B542" s="1214" t="s">
        <v>507</v>
      </c>
      <c r="C542" s="1214"/>
      <c r="D542" s="1214"/>
      <c r="E542" s="1214"/>
      <c r="F542" s="172">
        <v>2665</v>
      </c>
      <c r="G542" s="173">
        <v>2193</v>
      </c>
      <c r="H542" s="173">
        <v>0</v>
      </c>
      <c r="I542" s="94">
        <f>H542/G542*100</f>
        <v>0</v>
      </c>
    </row>
    <row r="543" spans="1:9" ht="12.75">
      <c r="A543" s="93" t="s">
        <v>85</v>
      </c>
      <c r="B543" s="1214" t="s">
        <v>508</v>
      </c>
      <c r="C543" s="1214"/>
      <c r="D543" s="1214"/>
      <c r="E543" s="1214"/>
      <c r="F543" s="172">
        <v>5908</v>
      </c>
      <c r="G543" s="173">
        <v>6976</v>
      </c>
      <c r="H543" s="173">
        <v>0</v>
      </c>
      <c r="I543" s="94">
        <f>H543/G543*100</f>
        <v>0</v>
      </c>
    </row>
    <row r="544" spans="1:9" ht="12.75">
      <c r="A544" s="93" t="s">
        <v>92</v>
      </c>
      <c r="B544" s="1214" t="s">
        <v>34</v>
      </c>
      <c r="C544" s="1214"/>
      <c r="D544" s="1214"/>
      <c r="E544" s="1214"/>
      <c r="F544" s="174">
        <v>0</v>
      </c>
      <c r="G544" s="175">
        <v>0</v>
      </c>
      <c r="H544" s="175">
        <v>0</v>
      </c>
      <c r="I544" s="94">
        <v>0</v>
      </c>
    </row>
    <row r="545" spans="1:9" ht="13.5" thickBot="1">
      <c r="A545" s="93" t="s">
        <v>94</v>
      </c>
      <c r="B545" s="1214" t="s">
        <v>509</v>
      </c>
      <c r="C545" s="1214"/>
      <c r="D545" s="1214"/>
      <c r="E545" s="1214"/>
      <c r="F545" s="172">
        <v>0</v>
      </c>
      <c r="G545" s="173">
        <v>0</v>
      </c>
      <c r="H545" s="173">
        <v>0</v>
      </c>
      <c r="I545" s="220">
        <v>0</v>
      </c>
    </row>
    <row r="546" spans="1:9" ht="13.5" thickBot="1">
      <c r="A546" s="475"/>
      <c r="B546" s="1158" t="s">
        <v>510</v>
      </c>
      <c r="C546" s="1159"/>
      <c r="D546" s="1159"/>
      <c r="E546" s="1160"/>
      <c r="F546" s="472">
        <f>F541+F542+F543+F544+F545</f>
        <v>18158</v>
      </c>
      <c r="G546" s="472">
        <f>G541+G542+G543+G544+G545</f>
        <v>16979</v>
      </c>
      <c r="H546" s="472">
        <f>H541+H542+H543+H544+H545</f>
        <v>0</v>
      </c>
      <c r="I546" s="460">
        <f>H546/G546*100</f>
        <v>0</v>
      </c>
    </row>
    <row r="547" spans="1:9" ht="12.75">
      <c r="A547" s="93"/>
      <c r="B547" s="1246"/>
      <c r="C547" s="1247"/>
      <c r="D547" s="1247"/>
      <c r="E547" s="1248"/>
      <c r="F547" s="469"/>
      <c r="G547" s="470"/>
      <c r="H547" s="470"/>
      <c r="I547" s="220"/>
    </row>
    <row r="548" spans="1:9" ht="12.75">
      <c r="A548" s="93" t="s">
        <v>99</v>
      </c>
      <c r="B548" s="1161" t="s">
        <v>335</v>
      </c>
      <c r="C548" s="1185"/>
      <c r="D548" s="1185"/>
      <c r="E548" s="1163"/>
      <c r="F548" s="176">
        <v>0</v>
      </c>
      <c r="G548" s="176">
        <v>0</v>
      </c>
      <c r="H548" s="176">
        <v>0</v>
      </c>
      <c r="I548" s="221">
        <v>0</v>
      </c>
    </row>
    <row r="549" spans="1:9" ht="12.75">
      <c r="A549" s="93" t="s">
        <v>104</v>
      </c>
      <c r="B549" s="1161" t="s">
        <v>336</v>
      </c>
      <c r="C549" s="1185"/>
      <c r="D549" s="1185"/>
      <c r="E549" s="1163"/>
      <c r="F549" s="176">
        <v>0</v>
      </c>
      <c r="G549" s="176">
        <v>0</v>
      </c>
      <c r="H549" s="176">
        <v>0</v>
      </c>
      <c r="I549" s="221">
        <v>0</v>
      </c>
    </row>
    <row r="550" spans="1:9" ht="13.5" thickBot="1">
      <c r="A550" s="93" t="s">
        <v>108</v>
      </c>
      <c r="B550" s="1161" t="s">
        <v>337</v>
      </c>
      <c r="C550" s="1185"/>
      <c r="D550" s="1185"/>
      <c r="E550" s="1163"/>
      <c r="F550" s="176">
        <v>0</v>
      </c>
      <c r="G550" s="176">
        <v>0</v>
      </c>
      <c r="H550" s="176">
        <v>0</v>
      </c>
      <c r="I550" s="221">
        <v>0</v>
      </c>
    </row>
    <row r="551" spans="1:9" ht="13.5" thickBot="1">
      <c r="A551" s="475"/>
      <c r="B551" s="1195" t="s">
        <v>511</v>
      </c>
      <c r="C551" s="1230"/>
      <c r="D551" s="1230"/>
      <c r="E551" s="1231"/>
      <c r="F551" s="471">
        <f>SUM(F548:F550)</f>
        <v>0</v>
      </c>
      <c r="G551" s="471">
        <f>SUM(G548:G550)</f>
        <v>0</v>
      </c>
      <c r="H551" s="471">
        <f>SUM(H548:H550)</f>
        <v>0</v>
      </c>
      <c r="I551" s="460">
        <v>0</v>
      </c>
    </row>
    <row r="552" spans="1:9" ht="13.5" thickBot="1">
      <c r="A552" s="93"/>
      <c r="B552" s="1161"/>
      <c r="C552" s="1215"/>
      <c r="D552" s="1215"/>
      <c r="E552" s="1093"/>
      <c r="F552" s="176"/>
      <c r="G552" s="176"/>
      <c r="H552" s="176"/>
      <c r="I552" s="221"/>
    </row>
    <row r="553" spans="1:9" ht="13.5" thickBot="1">
      <c r="A553" s="475" t="s">
        <v>112</v>
      </c>
      <c r="B553" s="1195" t="s">
        <v>512</v>
      </c>
      <c r="C553" s="1230"/>
      <c r="D553" s="1230"/>
      <c r="E553" s="1231"/>
      <c r="F553" s="474">
        <v>0</v>
      </c>
      <c r="G553" s="474">
        <v>0</v>
      </c>
      <c r="H553" s="474">
        <v>0</v>
      </c>
      <c r="I553" s="460">
        <v>0</v>
      </c>
    </row>
    <row r="554" spans="1:9" ht="12.75">
      <c r="A554" s="93"/>
      <c r="B554" s="1161"/>
      <c r="C554" s="1215"/>
      <c r="D554" s="1215"/>
      <c r="E554" s="1093"/>
      <c r="F554" s="176"/>
      <c r="G554" s="176"/>
      <c r="H554" s="176"/>
      <c r="I554" s="221"/>
    </row>
    <row r="555" spans="1:10" ht="12.75">
      <c r="A555" s="93" t="s">
        <v>114</v>
      </c>
      <c r="B555" s="1217" t="s">
        <v>513</v>
      </c>
      <c r="C555" s="1217"/>
      <c r="D555" s="1217"/>
      <c r="E555" s="1217"/>
      <c r="F555" s="469">
        <v>0</v>
      </c>
      <c r="G555" s="469">
        <v>0</v>
      </c>
      <c r="H555" s="469">
        <v>0</v>
      </c>
      <c r="I555" s="473">
        <v>0</v>
      </c>
      <c r="J555" s="100"/>
    </row>
    <row r="556" spans="1:10" ht="12.75">
      <c r="A556" s="93" t="s">
        <v>117</v>
      </c>
      <c r="B556" s="1217" t="s">
        <v>514</v>
      </c>
      <c r="C556" s="1217"/>
      <c r="D556" s="1217"/>
      <c r="E556" s="1217"/>
      <c r="F556" s="469">
        <v>0</v>
      </c>
      <c r="G556" s="469">
        <v>0</v>
      </c>
      <c r="H556" s="469">
        <v>0</v>
      </c>
      <c r="I556" s="473">
        <v>0</v>
      </c>
      <c r="J556" s="100"/>
    </row>
    <row r="557" spans="1:10" ht="13.5" thickBot="1">
      <c r="A557" s="93"/>
      <c r="B557" s="476"/>
      <c r="C557" s="476"/>
      <c r="D557" s="476"/>
      <c r="E557" s="476"/>
      <c r="F557" s="469"/>
      <c r="G557" s="469"/>
      <c r="H557" s="469"/>
      <c r="I557" s="473"/>
      <c r="J557" s="100"/>
    </row>
    <row r="558" spans="1:10" ht="13.5" thickBot="1">
      <c r="A558" s="475"/>
      <c r="B558" s="1249" t="s">
        <v>398</v>
      </c>
      <c r="C558" s="1250"/>
      <c r="D558" s="1250"/>
      <c r="E558" s="1251"/>
      <c r="F558" s="471">
        <f>F546+F551+F553+F555+F556</f>
        <v>18158</v>
      </c>
      <c r="G558" s="471">
        <f>G546+G551+G553+G555+G556</f>
        <v>16979</v>
      </c>
      <c r="H558" s="471">
        <f>H546+H551+H553+H555+H556</f>
        <v>0</v>
      </c>
      <c r="I558" s="879">
        <f>I546+I551+I553+I555+I556</f>
        <v>0</v>
      </c>
      <c r="J558" s="100"/>
    </row>
    <row r="559" spans="1:10" ht="12.75">
      <c r="A559" s="93"/>
      <c r="B559" s="1216"/>
      <c r="C559" s="1217"/>
      <c r="D559" s="1217"/>
      <c r="E559" s="1218"/>
      <c r="F559" s="469"/>
      <c r="G559" s="469"/>
      <c r="H559" s="469"/>
      <c r="I559" s="473"/>
      <c r="J559" s="100"/>
    </row>
    <row r="560" spans="1:10" ht="12.75">
      <c r="A560" s="93"/>
      <c r="B560" s="1216" t="s">
        <v>503</v>
      </c>
      <c r="C560" s="1217"/>
      <c r="D560" s="1217"/>
      <c r="E560" s="1218"/>
      <c r="F560" s="469">
        <f>F561+F562</f>
        <v>0</v>
      </c>
      <c r="G560" s="469">
        <f>G561+G562</f>
        <v>0</v>
      </c>
      <c r="H560" s="469">
        <f>H561+H562</f>
        <v>0</v>
      </c>
      <c r="I560" s="878">
        <f>I561+I562</f>
        <v>0</v>
      </c>
      <c r="J560" s="100"/>
    </row>
    <row r="561" spans="1:10" ht="12.75">
      <c r="A561" s="93" t="s">
        <v>104</v>
      </c>
      <c r="B561" s="1161" t="s">
        <v>493</v>
      </c>
      <c r="C561" s="1162"/>
      <c r="D561" s="1162"/>
      <c r="E561" s="1163"/>
      <c r="F561" s="176">
        <v>0</v>
      </c>
      <c r="G561" s="176">
        <v>0</v>
      </c>
      <c r="H561" s="176">
        <v>0</v>
      </c>
      <c r="I561" s="221">
        <v>0</v>
      </c>
      <c r="J561" s="100"/>
    </row>
    <row r="562" spans="1:10" ht="12.75">
      <c r="A562" s="93" t="s">
        <v>108</v>
      </c>
      <c r="B562" s="1161" t="s">
        <v>494</v>
      </c>
      <c r="C562" s="1215"/>
      <c r="D562" s="1215"/>
      <c r="E562" s="1093"/>
      <c r="F562" s="176">
        <v>0</v>
      </c>
      <c r="G562" s="176">
        <v>0</v>
      </c>
      <c r="H562" s="176">
        <v>0</v>
      </c>
      <c r="I562" s="221">
        <v>0</v>
      </c>
      <c r="J562" s="100"/>
    </row>
    <row r="563" spans="1:10" ht="12.75">
      <c r="A563" s="93"/>
      <c r="B563" s="1161"/>
      <c r="C563" s="964"/>
      <c r="D563" s="964"/>
      <c r="E563" s="965"/>
      <c r="F563" s="176"/>
      <c r="G563" s="176"/>
      <c r="H563" s="176"/>
      <c r="I563" s="221"/>
      <c r="J563" s="100"/>
    </row>
    <row r="564" spans="1:10" ht="12.75">
      <c r="A564" s="93" t="s">
        <v>112</v>
      </c>
      <c r="B564" s="1216" t="s">
        <v>515</v>
      </c>
      <c r="C564" s="1217"/>
      <c r="D564" s="1217"/>
      <c r="E564" s="1218"/>
      <c r="F564" s="469">
        <v>0</v>
      </c>
      <c r="G564" s="469">
        <v>75</v>
      </c>
      <c r="H564" s="469">
        <v>0</v>
      </c>
      <c r="I564" s="221">
        <v>0</v>
      </c>
      <c r="J564" s="100"/>
    </row>
    <row r="565" spans="1:10" ht="12.75">
      <c r="A565" s="93"/>
      <c r="B565" s="477"/>
      <c r="C565" s="476"/>
      <c r="D565" s="476"/>
      <c r="E565" s="478"/>
      <c r="F565" s="176"/>
      <c r="G565" s="176"/>
      <c r="H565" s="176"/>
      <c r="I565" s="221"/>
      <c r="J565" s="100"/>
    </row>
    <row r="566" spans="1:9" ht="12.75">
      <c r="A566" s="93"/>
      <c r="B566" s="1211" t="s">
        <v>516</v>
      </c>
      <c r="C566" s="1212"/>
      <c r="D566" s="1212"/>
      <c r="E566" s="1213"/>
      <c r="F566" s="236">
        <f>F546+F551+F553+F555+F556+F560+F564</f>
        <v>18158</v>
      </c>
      <c r="G566" s="236">
        <f>G546+G551+G553+G555+G556+G560+G564</f>
        <v>17054</v>
      </c>
      <c r="H566" s="236">
        <f>H546+H551+H553+H555+H556+H560+H564</f>
        <v>0</v>
      </c>
      <c r="I566" s="181">
        <f>H566/G566*100</f>
        <v>0</v>
      </c>
    </row>
    <row r="567" spans="1:9" ht="12.75">
      <c r="A567" s="93" t="s">
        <v>114</v>
      </c>
      <c r="B567" s="1263" t="s">
        <v>672</v>
      </c>
      <c r="C567" s="1258"/>
      <c r="D567" s="1258"/>
      <c r="E567" s="1259"/>
      <c r="F567" s="865">
        <v>5</v>
      </c>
      <c r="G567" s="863">
        <v>5</v>
      </c>
      <c r="H567" s="863">
        <v>0</v>
      </c>
      <c r="I567" s="866">
        <v>0</v>
      </c>
    </row>
    <row r="568" spans="1:9" ht="12.75">
      <c r="A568" s="93" t="s">
        <v>117</v>
      </c>
      <c r="B568" s="1263" t="s">
        <v>835</v>
      </c>
      <c r="C568" s="964"/>
      <c r="D568" s="964"/>
      <c r="E568" s="965"/>
      <c r="F568" s="865">
        <v>5</v>
      </c>
      <c r="G568" s="863">
        <v>3</v>
      </c>
      <c r="H568" s="863">
        <v>0</v>
      </c>
      <c r="I568" s="866">
        <v>0</v>
      </c>
    </row>
    <row r="569" spans="1:9" ht="13.5" thickBot="1">
      <c r="A569" s="479" t="s">
        <v>119</v>
      </c>
      <c r="B569" s="1293" t="s">
        <v>834</v>
      </c>
      <c r="C569" s="1264"/>
      <c r="D569" s="1264"/>
      <c r="E569" s="1265"/>
      <c r="F569" s="222">
        <v>0</v>
      </c>
      <c r="G569" s="223">
        <v>1</v>
      </c>
      <c r="H569" s="223">
        <v>0</v>
      </c>
      <c r="I569" s="224">
        <f>H569/G569*100</f>
        <v>0</v>
      </c>
    </row>
    <row r="570" ht="13.5" thickTop="1"/>
    <row r="590" spans="6:9" ht="15">
      <c r="F590" s="1294" t="s">
        <v>532</v>
      </c>
      <c r="G590" s="1294"/>
      <c r="H590" s="1294"/>
      <c r="I590" s="1294"/>
    </row>
    <row r="591" ht="13.5" thickBot="1"/>
    <row r="592" spans="1:10" ht="13.5" customHeight="1" thickTop="1">
      <c r="A592" s="1190" t="s">
        <v>71</v>
      </c>
      <c r="B592" s="1188" t="s">
        <v>72</v>
      </c>
      <c r="C592" s="1188"/>
      <c r="D592" s="1188"/>
      <c r="E592" s="1188"/>
      <c r="F592" s="1207" t="s">
        <v>648</v>
      </c>
      <c r="G592" s="1207" t="s">
        <v>649</v>
      </c>
      <c r="H592" s="1207" t="s">
        <v>650</v>
      </c>
      <c r="I592" s="915" t="s">
        <v>676</v>
      </c>
      <c r="J592" s="100"/>
    </row>
    <row r="593" spans="1:10" ht="24" customHeight="1">
      <c r="A593" s="1191"/>
      <c r="B593" s="1189"/>
      <c r="C593" s="1189"/>
      <c r="D593" s="1189"/>
      <c r="E593" s="1189"/>
      <c r="F593" s="1187"/>
      <c r="G593" s="942"/>
      <c r="H593" s="942"/>
      <c r="I593" s="939"/>
      <c r="J593" s="100"/>
    </row>
    <row r="594" spans="1:10" ht="29.25" customHeight="1">
      <c r="A594" s="86"/>
      <c r="B594" s="1192" t="s">
        <v>530</v>
      </c>
      <c r="C594" s="1193"/>
      <c r="D594" s="1193"/>
      <c r="E594" s="1194"/>
      <c r="F594" s="87"/>
      <c r="G594" s="137"/>
      <c r="H594" s="137"/>
      <c r="I594" s="88"/>
      <c r="J594" s="100"/>
    </row>
    <row r="595" spans="1:10" ht="29.25" customHeight="1">
      <c r="A595" s="86"/>
      <c r="B595" s="1192" t="s">
        <v>533</v>
      </c>
      <c r="C595" s="1280"/>
      <c r="D595" s="1280"/>
      <c r="E595" s="1281"/>
      <c r="F595" s="87"/>
      <c r="G595" s="137"/>
      <c r="H595" s="137"/>
      <c r="I595" s="88"/>
      <c r="J595" s="100"/>
    </row>
    <row r="596" spans="1:10" ht="16.5" customHeight="1">
      <c r="A596" s="89"/>
      <c r="B596" s="1196" t="s">
        <v>73</v>
      </c>
      <c r="C596" s="1196"/>
      <c r="D596" s="1196"/>
      <c r="E596" s="1196"/>
      <c r="F596" s="90"/>
      <c r="G596" s="138"/>
      <c r="H596" s="138"/>
      <c r="I596" s="91"/>
      <c r="J596" s="100"/>
    </row>
    <row r="597" spans="1:10" ht="16.5" customHeight="1">
      <c r="A597" s="145" t="s">
        <v>135</v>
      </c>
      <c r="B597" s="1196" t="s">
        <v>74</v>
      </c>
      <c r="C597" s="1196"/>
      <c r="D597" s="1196"/>
      <c r="E597" s="1196"/>
      <c r="F597" s="179">
        <f>F598+F600</f>
        <v>1359</v>
      </c>
      <c r="G597" s="179">
        <f>G598+G600</f>
        <v>188</v>
      </c>
      <c r="H597" s="179">
        <f>H598+H600</f>
        <v>0</v>
      </c>
      <c r="I597" s="166">
        <f>H597/G597*100</f>
        <v>0</v>
      </c>
      <c r="J597" s="100"/>
    </row>
    <row r="598" spans="1:10" ht="12.75" customHeight="1">
      <c r="A598" s="92" t="s">
        <v>75</v>
      </c>
      <c r="B598" s="1182" t="s">
        <v>76</v>
      </c>
      <c r="C598" s="1182"/>
      <c r="D598" s="1182"/>
      <c r="E598" s="1182"/>
      <c r="F598" s="146">
        <v>1359</v>
      </c>
      <c r="G598" s="147">
        <v>188</v>
      </c>
      <c r="H598" s="147">
        <v>0</v>
      </c>
      <c r="I598" s="167">
        <f>H598/G598*100</f>
        <v>0</v>
      </c>
      <c r="J598" s="100"/>
    </row>
    <row r="599" spans="1:10" ht="12.75" customHeight="1">
      <c r="A599" s="93" t="s">
        <v>77</v>
      </c>
      <c r="B599" s="1198" t="s">
        <v>282</v>
      </c>
      <c r="C599" s="1199"/>
      <c r="D599" s="1199"/>
      <c r="E599" s="1200"/>
      <c r="F599" s="619">
        <v>0</v>
      </c>
      <c r="G599" s="480">
        <v>0</v>
      </c>
      <c r="H599" s="480">
        <v>0</v>
      </c>
      <c r="I599" s="181">
        <v>0</v>
      </c>
      <c r="J599" s="100"/>
    </row>
    <row r="600" spans="1:10" ht="12.75" customHeight="1">
      <c r="A600" s="93" t="s">
        <v>85</v>
      </c>
      <c r="B600" s="1184" t="s">
        <v>78</v>
      </c>
      <c r="C600" s="1184"/>
      <c r="D600" s="1184"/>
      <c r="E600" s="1184"/>
      <c r="F600" s="148">
        <v>0</v>
      </c>
      <c r="G600" s="148">
        <v>0</v>
      </c>
      <c r="H600" s="148">
        <v>0</v>
      </c>
      <c r="I600" s="168">
        <v>0</v>
      </c>
      <c r="J600" s="100"/>
    </row>
    <row r="601" spans="1:10" ht="12.75">
      <c r="A601" s="95" t="s">
        <v>283</v>
      </c>
      <c r="B601" s="1184" t="s">
        <v>79</v>
      </c>
      <c r="C601" s="1184"/>
      <c r="D601" s="1184"/>
      <c r="E601" s="1184"/>
      <c r="F601" s="149">
        <v>0</v>
      </c>
      <c r="G601" s="150">
        <v>0</v>
      </c>
      <c r="H601" s="150">
        <v>0</v>
      </c>
      <c r="I601" s="164">
        <v>0</v>
      </c>
      <c r="J601" s="100"/>
    </row>
    <row r="602" spans="1:10" ht="12.75">
      <c r="A602" s="95" t="s">
        <v>284</v>
      </c>
      <c r="B602" s="1184" t="s">
        <v>80</v>
      </c>
      <c r="C602" s="1184"/>
      <c r="D602" s="1184"/>
      <c r="E602" s="1184"/>
      <c r="F602" s="149">
        <v>0</v>
      </c>
      <c r="G602" s="150">
        <v>0</v>
      </c>
      <c r="H602" s="150">
        <v>0</v>
      </c>
      <c r="I602" s="164">
        <v>0</v>
      </c>
      <c r="J602" s="100"/>
    </row>
    <row r="603" spans="1:10" ht="12.75" customHeight="1">
      <c r="A603" s="95" t="s">
        <v>285</v>
      </c>
      <c r="B603" s="1184" t="s">
        <v>81</v>
      </c>
      <c r="C603" s="1184"/>
      <c r="D603" s="1184"/>
      <c r="E603" s="1184"/>
      <c r="F603" s="149">
        <v>0</v>
      </c>
      <c r="G603" s="150">
        <v>0</v>
      </c>
      <c r="H603" s="150">
        <v>0</v>
      </c>
      <c r="I603" s="164">
        <v>0</v>
      </c>
      <c r="J603" s="100"/>
    </row>
    <row r="604" spans="1:10" ht="12.75">
      <c r="A604" s="96" t="s">
        <v>433</v>
      </c>
      <c r="B604" s="1183" t="s">
        <v>82</v>
      </c>
      <c r="C604" s="1183"/>
      <c r="D604" s="1183"/>
      <c r="E604" s="1183"/>
      <c r="F604" s="151">
        <v>0</v>
      </c>
      <c r="G604" s="152">
        <v>0</v>
      </c>
      <c r="H604" s="152">
        <v>0</v>
      </c>
      <c r="I604" s="165">
        <v>0</v>
      </c>
      <c r="J604" s="100"/>
    </row>
    <row r="605" spans="1:10" ht="12.75">
      <c r="A605" s="97" t="s">
        <v>388</v>
      </c>
      <c r="B605" s="1174" t="s">
        <v>84</v>
      </c>
      <c r="C605" s="1175"/>
      <c r="D605" s="1175"/>
      <c r="E605" s="1176"/>
      <c r="F605" s="153">
        <f>F606</f>
        <v>0</v>
      </c>
      <c r="G605" s="153">
        <f>G606</f>
        <v>0</v>
      </c>
      <c r="H605" s="153">
        <f>H606</f>
        <v>0</v>
      </c>
      <c r="I605" s="166">
        <v>0</v>
      </c>
      <c r="J605" s="100"/>
    </row>
    <row r="606" spans="1:10" ht="12.75" customHeight="1">
      <c r="A606" s="98" t="s">
        <v>92</v>
      </c>
      <c r="B606" s="1182" t="s">
        <v>86</v>
      </c>
      <c r="C606" s="1182"/>
      <c r="D606" s="1182"/>
      <c r="E606" s="1182"/>
      <c r="F606" s="146">
        <f>SUM(F607:F611)</f>
        <v>0</v>
      </c>
      <c r="G606" s="146">
        <f>SUM(G607:G612)</f>
        <v>0</v>
      </c>
      <c r="H606" s="146">
        <f>SUM(H607:H612)</f>
        <v>0</v>
      </c>
      <c r="I606" s="167">
        <v>0</v>
      </c>
      <c r="J606" s="100"/>
    </row>
    <row r="607" spans="1:10" ht="12.75">
      <c r="A607" s="95" t="s">
        <v>286</v>
      </c>
      <c r="B607" s="1184" t="s">
        <v>87</v>
      </c>
      <c r="C607" s="1184"/>
      <c r="D607" s="1184"/>
      <c r="E607" s="1184"/>
      <c r="F607" s="149">
        <v>0</v>
      </c>
      <c r="G607" s="150">
        <v>0</v>
      </c>
      <c r="H607" s="150">
        <v>0</v>
      </c>
      <c r="I607" s="164">
        <v>0</v>
      </c>
      <c r="J607" s="100"/>
    </row>
    <row r="608" spans="1:10" ht="12.75">
      <c r="A608" s="95" t="s">
        <v>287</v>
      </c>
      <c r="B608" s="1184" t="s">
        <v>88</v>
      </c>
      <c r="C608" s="1184"/>
      <c r="D608" s="1184"/>
      <c r="E608" s="1184"/>
      <c r="F608" s="149">
        <v>0</v>
      </c>
      <c r="G608" s="150">
        <v>0</v>
      </c>
      <c r="H608" s="150">
        <v>0</v>
      </c>
      <c r="I608" s="164">
        <v>0</v>
      </c>
      <c r="J608" s="100"/>
    </row>
    <row r="609" spans="1:10" ht="12.75">
      <c r="A609" s="95" t="s">
        <v>288</v>
      </c>
      <c r="B609" s="1184" t="s">
        <v>159</v>
      </c>
      <c r="C609" s="1184"/>
      <c r="D609" s="1184"/>
      <c r="E609" s="1184"/>
      <c r="F609" s="149">
        <v>0</v>
      </c>
      <c r="G609" s="150">
        <v>0</v>
      </c>
      <c r="H609" s="150">
        <v>0</v>
      </c>
      <c r="I609" s="164">
        <v>0</v>
      </c>
      <c r="J609" s="100"/>
    </row>
    <row r="610" spans="1:10" ht="12.75">
      <c r="A610" s="99" t="s">
        <v>289</v>
      </c>
      <c r="B610" s="1161" t="s">
        <v>89</v>
      </c>
      <c r="C610" s="1222"/>
      <c r="D610" s="1222"/>
      <c r="E610" s="1223"/>
      <c r="F610" s="154">
        <v>0</v>
      </c>
      <c r="G610" s="155">
        <v>0</v>
      </c>
      <c r="H610" s="155">
        <v>0</v>
      </c>
      <c r="I610" s="164">
        <v>0</v>
      </c>
      <c r="J610" s="100"/>
    </row>
    <row r="611" spans="1:10" ht="12.75">
      <c r="A611" s="95" t="s">
        <v>290</v>
      </c>
      <c r="B611" s="1161" t="s">
        <v>90</v>
      </c>
      <c r="C611" s="1222"/>
      <c r="D611" s="1222"/>
      <c r="E611" s="1223"/>
      <c r="F611" s="156">
        <v>0</v>
      </c>
      <c r="G611" s="157">
        <v>0</v>
      </c>
      <c r="H611" s="157">
        <v>0</v>
      </c>
      <c r="I611" s="164">
        <v>0</v>
      </c>
      <c r="J611" s="100"/>
    </row>
    <row r="612" spans="1:10" ht="13.5" thickBot="1">
      <c r="A612" s="95" t="s">
        <v>291</v>
      </c>
      <c r="B612" s="1161" t="s">
        <v>156</v>
      </c>
      <c r="C612" s="956"/>
      <c r="D612" s="956"/>
      <c r="E612" s="965"/>
      <c r="F612" s="156">
        <v>0</v>
      </c>
      <c r="G612" s="157">
        <v>0</v>
      </c>
      <c r="H612" s="157">
        <v>0</v>
      </c>
      <c r="I612" s="164">
        <v>0</v>
      </c>
      <c r="J612" s="100"/>
    </row>
    <row r="613" spans="1:10" ht="12.75">
      <c r="A613" s="725" t="s">
        <v>137</v>
      </c>
      <c r="B613" s="1287" t="s">
        <v>498</v>
      </c>
      <c r="C613" s="1287"/>
      <c r="D613" s="1287"/>
      <c r="E613" s="1287"/>
      <c r="F613" s="681">
        <f>SUM(F614:F614)</f>
        <v>0</v>
      </c>
      <c r="G613" s="681">
        <f>SUM(G614:G614)</f>
        <v>0</v>
      </c>
      <c r="H613" s="681">
        <f>SUM(H614:H614)</f>
        <v>0</v>
      </c>
      <c r="I613" s="682">
        <v>0</v>
      </c>
      <c r="J613" s="100"/>
    </row>
    <row r="614" spans="1:10" ht="12.75">
      <c r="A614" s="98" t="s">
        <v>104</v>
      </c>
      <c r="B614" s="1182" t="s">
        <v>100</v>
      </c>
      <c r="C614" s="1182"/>
      <c r="D614" s="1182"/>
      <c r="E614" s="1182"/>
      <c r="F614" s="162"/>
      <c r="G614" s="162"/>
      <c r="H614" s="162">
        <v>0</v>
      </c>
      <c r="I614" s="242">
        <v>0</v>
      </c>
      <c r="J614" s="100"/>
    </row>
    <row r="615" spans="1:10" ht="12.75">
      <c r="A615" s="105" t="s">
        <v>138</v>
      </c>
      <c r="B615" s="1197" t="s">
        <v>357</v>
      </c>
      <c r="C615" s="1197"/>
      <c r="D615" s="1197"/>
      <c r="E615" s="1197"/>
      <c r="F615" s="153">
        <v>0</v>
      </c>
      <c r="G615" s="153">
        <v>0</v>
      </c>
      <c r="H615" s="153">
        <v>0</v>
      </c>
      <c r="I615" s="166">
        <v>0</v>
      </c>
      <c r="J615" s="100"/>
    </row>
    <row r="616" spans="1:10" ht="12.75">
      <c r="A616" s="99"/>
      <c r="B616" s="1161" t="s">
        <v>370</v>
      </c>
      <c r="C616" s="1162"/>
      <c r="D616" s="1162"/>
      <c r="E616" s="1163"/>
      <c r="F616" s="156"/>
      <c r="G616" s="157"/>
      <c r="H616" s="157">
        <v>0</v>
      </c>
      <c r="I616" s="242">
        <v>0</v>
      </c>
      <c r="J616" s="100"/>
    </row>
    <row r="617" spans="1:10" ht="12.75">
      <c r="A617" s="667" t="s">
        <v>139</v>
      </c>
      <c r="B617" s="1168" t="s">
        <v>116</v>
      </c>
      <c r="C617" s="1169"/>
      <c r="D617" s="1169"/>
      <c r="E617" s="1170"/>
      <c r="F617" s="467">
        <v>0</v>
      </c>
      <c r="G617" s="467">
        <f>SUM(G618)</f>
        <v>0</v>
      </c>
      <c r="H617" s="467">
        <f>SUM(H618)</f>
        <v>0</v>
      </c>
      <c r="I617" s="169">
        <v>0</v>
      </c>
      <c r="J617" s="100"/>
    </row>
    <row r="618" spans="1:10" ht="13.5" thickBot="1">
      <c r="A618" s="96" t="s">
        <v>117</v>
      </c>
      <c r="B618" s="1171" t="s">
        <v>307</v>
      </c>
      <c r="C618" s="1172"/>
      <c r="D618" s="1172"/>
      <c r="E618" s="1173"/>
      <c r="F618" s="160">
        <v>0</v>
      </c>
      <c r="G618" s="160">
        <v>0</v>
      </c>
      <c r="H618" s="160">
        <v>0</v>
      </c>
      <c r="I618" s="180">
        <v>0</v>
      </c>
      <c r="J618" s="100"/>
    </row>
    <row r="619" spans="1:10" ht="13.5" thickBot="1">
      <c r="A619" s="457"/>
      <c r="B619" s="1195" t="s">
        <v>501</v>
      </c>
      <c r="C619" s="899"/>
      <c r="D619" s="899"/>
      <c r="E619" s="895"/>
      <c r="F619" s="459">
        <f>F597+F605+F613+F615+F599</f>
        <v>1359</v>
      </c>
      <c r="G619" s="459">
        <f>G597+G605+G613+G615+G599</f>
        <v>188</v>
      </c>
      <c r="H619" s="459">
        <f>H597+H605+H613+H615+H599</f>
        <v>0</v>
      </c>
      <c r="I619" s="460">
        <f>H619/G619*100</f>
        <v>0</v>
      </c>
      <c r="J619" s="100"/>
    </row>
    <row r="620" spans="1:10" ht="12.75">
      <c r="A620" s="95"/>
      <c r="B620" s="1161"/>
      <c r="C620" s="964"/>
      <c r="D620" s="964"/>
      <c r="E620" s="965"/>
      <c r="F620" s="156"/>
      <c r="G620" s="157"/>
      <c r="H620" s="157"/>
      <c r="I620" s="164"/>
      <c r="J620" s="100"/>
    </row>
    <row r="621" spans="1:10" ht="12.75">
      <c r="A621" s="667" t="s">
        <v>141</v>
      </c>
      <c r="B621" s="1168" t="s">
        <v>91</v>
      </c>
      <c r="C621" s="1169"/>
      <c r="D621" s="1169"/>
      <c r="E621" s="1170"/>
      <c r="F621" s="158">
        <f>SUM(F622:F624)</f>
        <v>0</v>
      </c>
      <c r="G621" s="158">
        <f>SUM(G622:G624)</f>
        <v>0</v>
      </c>
      <c r="H621" s="158">
        <f>SUM(H622:H624)</f>
        <v>0</v>
      </c>
      <c r="I621" s="166">
        <v>0</v>
      </c>
      <c r="J621" s="100"/>
    </row>
    <row r="622" spans="1:10" ht="12.75" customHeight="1">
      <c r="A622" s="98" t="s">
        <v>94</v>
      </c>
      <c r="B622" s="1224" t="s">
        <v>93</v>
      </c>
      <c r="C622" s="1225"/>
      <c r="D622" s="1225"/>
      <c r="E622" s="1226"/>
      <c r="F622" s="159">
        <v>0</v>
      </c>
      <c r="G622" s="159">
        <v>0</v>
      </c>
      <c r="H622" s="159">
        <v>0</v>
      </c>
      <c r="I622" s="167">
        <v>0</v>
      </c>
      <c r="J622" s="100"/>
    </row>
    <row r="623" spans="1:10" ht="12.75">
      <c r="A623" s="95" t="s">
        <v>96</v>
      </c>
      <c r="B623" s="1184" t="s">
        <v>95</v>
      </c>
      <c r="C623" s="1184"/>
      <c r="D623" s="1184"/>
      <c r="E623" s="1184"/>
      <c r="F623" s="148">
        <v>0</v>
      </c>
      <c r="G623" s="148"/>
      <c r="H623" s="148">
        <v>0</v>
      </c>
      <c r="I623" s="168">
        <v>0</v>
      </c>
      <c r="J623" s="100"/>
    </row>
    <row r="624" spans="1:10" ht="12.75">
      <c r="A624" s="96" t="s">
        <v>99</v>
      </c>
      <c r="B624" s="1172" t="s">
        <v>97</v>
      </c>
      <c r="C624" s="1228"/>
      <c r="D624" s="1228"/>
      <c r="E624" s="1228"/>
      <c r="F624" s="160">
        <v>0</v>
      </c>
      <c r="G624" s="160">
        <v>0</v>
      </c>
      <c r="H624" s="160">
        <v>0</v>
      </c>
      <c r="I624" s="180">
        <v>0</v>
      </c>
      <c r="J624" s="100"/>
    </row>
    <row r="625" spans="1:10" ht="12.75">
      <c r="A625" s="96" t="s">
        <v>526</v>
      </c>
      <c r="B625" s="1229" t="s">
        <v>499</v>
      </c>
      <c r="C625" s="1229"/>
      <c r="D625" s="1229"/>
      <c r="E625" s="1229"/>
      <c r="F625" s="161">
        <f>SUM(F626:F626)</f>
        <v>0</v>
      </c>
      <c r="G625" s="161">
        <f>SUM(G626:G626)</f>
        <v>0</v>
      </c>
      <c r="H625" s="161">
        <f>SUM(H626:H626)</f>
        <v>0</v>
      </c>
      <c r="I625" s="166">
        <v>0</v>
      </c>
      <c r="J625" s="100"/>
    </row>
    <row r="626" spans="1:10" ht="12.75">
      <c r="A626" s="95" t="s">
        <v>108</v>
      </c>
      <c r="B626" s="1184" t="s">
        <v>105</v>
      </c>
      <c r="C626" s="1184"/>
      <c r="D626" s="1184"/>
      <c r="E626" s="1184"/>
      <c r="F626" s="177"/>
      <c r="G626" s="177"/>
      <c r="H626" s="177">
        <v>0</v>
      </c>
      <c r="I626" s="180">
        <v>0</v>
      </c>
      <c r="J626" s="100"/>
    </row>
    <row r="627" spans="1:10" ht="12.75">
      <c r="A627" s="668" t="s">
        <v>364</v>
      </c>
      <c r="B627" s="1255" t="s">
        <v>361</v>
      </c>
      <c r="C627" s="1256"/>
      <c r="D627" s="1256"/>
      <c r="E627" s="1257"/>
      <c r="F627" s="153">
        <v>0</v>
      </c>
      <c r="G627" s="153">
        <v>0</v>
      </c>
      <c r="H627" s="153">
        <v>0</v>
      </c>
      <c r="I627" s="166">
        <v>0</v>
      </c>
      <c r="J627" s="100"/>
    </row>
    <row r="628" spans="1:10" ht="13.5" thickBot="1">
      <c r="A628" s="99"/>
      <c r="B628" s="1161" t="s">
        <v>370</v>
      </c>
      <c r="C628" s="1162"/>
      <c r="D628" s="1162"/>
      <c r="E628" s="1163"/>
      <c r="F628" s="154">
        <v>0</v>
      </c>
      <c r="G628" s="155">
        <v>0</v>
      </c>
      <c r="H628" s="155">
        <v>0</v>
      </c>
      <c r="I628" s="461">
        <v>0</v>
      </c>
      <c r="J628" s="100"/>
    </row>
    <row r="629" spans="1:10" ht="13.5" thickBot="1">
      <c r="A629" s="462"/>
      <c r="B629" s="1195" t="s">
        <v>502</v>
      </c>
      <c r="C629" s="899"/>
      <c r="D629" s="899"/>
      <c r="E629" s="895"/>
      <c r="F629" s="463">
        <v>0</v>
      </c>
      <c r="G629" s="464">
        <v>0</v>
      </c>
      <c r="H629" s="464">
        <f>H621+H625+H627</f>
        <v>0</v>
      </c>
      <c r="I629" s="460">
        <v>0</v>
      </c>
      <c r="J629" s="100"/>
    </row>
    <row r="630" spans="1:10" ht="12.75" customHeight="1">
      <c r="A630" s="450" t="s">
        <v>371</v>
      </c>
      <c r="B630" s="1243" t="s">
        <v>106</v>
      </c>
      <c r="C630" s="1244"/>
      <c r="D630" s="1244"/>
      <c r="E630" s="1245"/>
      <c r="F630" s="1209">
        <v>0</v>
      </c>
      <c r="G630" s="1209">
        <v>0</v>
      </c>
      <c r="H630" s="1209">
        <v>0</v>
      </c>
      <c r="I630" s="1205">
        <v>0</v>
      </c>
      <c r="J630" s="100"/>
    </row>
    <row r="631" spans="1:10" ht="13.5" thickBot="1">
      <c r="A631" s="466"/>
      <c r="B631" s="1233" t="s">
        <v>107</v>
      </c>
      <c r="C631" s="1234"/>
      <c r="D631" s="1234"/>
      <c r="E631" s="1235"/>
      <c r="F631" s="1210"/>
      <c r="G631" s="1210"/>
      <c r="H631" s="1210"/>
      <c r="I631" s="1206"/>
      <c r="J631" s="100"/>
    </row>
    <row r="632" spans="1:10" ht="13.5" thickBot="1">
      <c r="A632" s="99"/>
      <c r="B632" s="477"/>
      <c r="C632" s="476"/>
      <c r="D632" s="476"/>
      <c r="E632" s="478"/>
      <c r="F632" s="653"/>
      <c r="G632" s="653"/>
      <c r="H632" s="653"/>
      <c r="I632" s="473"/>
      <c r="J632" s="100"/>
    </row>
    <row r="633" spans="1:10" ht="13.5" thickBot="1">
      <c r="A633" s="462"/>
      <c r="B633" s="1249" t="s">
        <v>396</v>
      </c>
      <c r="C633" s="1250"/>
      <c r="D633" s="1250"/>
      <c r="E633" s="1251"/>
      <c r="F633" s="458">
        <f>F598</f>
        <v>1359</v>
      </c>
      <c r="G633" s="458">
        <f>G598</f>
        <v>188</v>
      </c>
      <c r="H633" s="458">
        <f>H598</f>
        <v>0</v>
      </c>
      <c r="I633" s="727">
        <f>I598</f>
        <v>0</v>
      </c>
      <c r="J633" s="100"/>
    </row>
    <row r="634" spans="1:10" ht="12.75">
      <c r="A634" s="99"/>
      <c r="B634" s="1179"/>
      <c r="C634" s="956"/>
      <c r="D634" s="956"/>
      <c r="E634" s="965"/>
      <c r="F634" s="465"/>
      <c r="G634" s="465"/>
      <c r="H634" s="465"/>
      <c r="I634" s="181"/>
      <c r="J634" s="100"/>
    </row>
    <row r="635" spans="1:10" ht="12.75">
      <c r="A635" s="101" t="s">
        <v>405</v>
      </c>
      <c r="B635" s="1260" t="s">
        <v>503</v>
      </c>
      <c r="C635" s="1285"/>
      <c r="D635" s="1285"/>
      <c r="E635" s="1286"/>
      <c r="F635" s="665">
        <f>SUM(F637:F638)</f>
        <v>0</v>
      </c>
      <c r="G635" s="665">
        <f>SUM(G637:G638)</f>
        <v>0</v>
      </c>
      <c r="H635" s="665">
        <f>SUM(H637:H638)</f>
        <v>0</v>
      </c>
      <c r="I635" s="166">
        <v>0</v>
      </c>
      <c r="J635" s="100"/>
    </row>
    <row r="636" spans="1:10" ht="12.75">
      <c r="A636" s="95"/>
      <c r="B636" s="1295" t="s">
        <v>680</v>
      </c>
      <c r="C636" s="1269"/>
      <c r="D636" s="1269"/>
      <c r="E636" s="1270"/>
      <c r="F636" s="653">
        <v>0</v>
      </c>
      <c r="G636" s="653">
        <v>0</v>
      </c>
      <c r="H636" s="653">
        <v>0</v>
      </c>
      <c r="I636" s="181">
        <v>0</v>
      </c>
      <c r="J636" s="100"/>
    </row>
    <row r="637" spans="1:10" ht="12.75" customHeight="1">
      <c r="A637" s="95" t="s">
        <v>112</v>
      </c>
      <c r="B637" s="1161" t="s">
        <v>160</v>
      </c>
      <c r="C637" s="1177"/>
      <c r="D637" s="1177"/>
      <c r="E637" s="1178"/>
      <c r="F637" s="672">
        <v>0</v>
      </c>
      <c r="G637" s="672">
        <v>0</v>
      </c>
      <c r="H637" s="672">
        <v>0</v>
      </c>
      <c r="I637" s="220">
        <v>0</v>
      </c>
      <c r="J637" s="100"/>
    </row>
    <row r="638" spans="1:10" ht="12.75">
      <c r="A638" s="95" t="s">
        <v>114</v>
      </c>
      <c r="B638" s="1161" t="s">
        <v>332</v>
      </c>
      <c r="C638" s="1162"/>
      <c r="D638" s="1162"/>
      <c r="E638" s="1163"/>
      <c r="F638" s="672">
        <v>0</v>
      </c>
      <c r="G638" s="672">
        <v>0</v>
      </c>
      <c r="H638" s="672">
        <v>0</v>
      </c>
      <c r="I638" s="220">
        <v>0</v>
      </c>
      <c r="J638" s="100"/>
    </row>
    <row r="639" spans="1:10" ht="12.75">
      <c r="A639" s="95"/>
      <c r="B639" s="1216" t="s">
        <v>523</v>
      </c>
      <c r="C639" s="1149"/>
      <c r="D639" s="1149"/>
      <c r="E639" s="1150"/>
      <c r="F639" s="178">
        <f>F640+F641</f>
        <v>13012</v>
      </c>
      <c r="G639" s="178">
        <f>G640+G641</f>
        <v>1734</v>
      </c>
      <c r="H639" s="178">
        <f>H640+H641</f>
        <v>0</v>
      </c>
      <c r="I639" s="880">
        <f>I640+I641</f>
        <v>0</v>
      </c>
      <c r="J639" s="100"/>
    </row>
    <row r="640" spans="1:10" ht="12.75">
      <c r="A640" s="95"/>
      <c r="B640" s="1161" t="s">
        <v>524</v>
      </c>
      <c r="C640" s="956"/>
      <c r="D640" s="956"/>
      <c r="E640" s="965"/>
      <c r="F640" s="156">
        <v>1060</v>
      </c>
      <c r="G640" s="157">
        <v>257</v>
      </c>
      <c r="H640" s="157">
        <v>0</v>
      </c>
      <c r="I640" s="164">
        <f>H640/G640*100</f>
        <v>0</v>
      </c>
      <c r="J640" s="100"/>
    </row>
    <row r="641" spans="1:10" ht="12.75">
      <c r="A641" s="95"/>
      <c r="B641" s="1161" t="s">
        <v>525</v>
      </c>
      <c r="C641" s="964"/>
      <c r="D641" s="964"/>
      <c r="E641" s="965"/>
      <c r="F641" s="156">
        <v>11952</v>
      </c>
      <c r="G641" s="157">
        <v>1477</v>
      </c>
      <c r="H641" s="157">
        <v>0</v>
      </c>
      <c r="I641" s="164">
        <f>H641/G641*100</f>
        <v>0</v>
      </c>
      <c r="J641" s="100"/>
    </row>
    <row r="642" spans="1:10" ht="12.75">
      <c r="A642" s="95"/>
      <c r="B642" s="1161"/>
      <c r="C642" s="964"/>
      <c r="D642" s="964"/>
      <c r="E642" s="965"/>
      <c r="F642" s="178"/>
      <c r="G642" s="178"/>
      <c r="H642" s="178"/>
      <c r="I642" s="168"/>
      <c r="J642" s="100"/>
    </row>
    <row r="643" spans="1:10" ht="12.75">
      <c r="A643" s="95"/>
      <c r="B643" s="663"/>
      <c r="C643" s="662"/>
      <c r="D643" s="662"/>
      <c r="E643" s="664"/>
      <c r="F643" s="178"/>
      <c r="G643" s="178"/>
      <c r="H643" s="178"/>
      <c r="I643" s="167"/>
      <c r="J643" s="100"/>
    </row>
    <row r="644" spans="1:10" ht="12.75">
      <c r="A644" s="98" t="s">
        <v>500</v>
      </c>
      <c r="B644" s="1242" t="s">
        <v>390</v>
      </c>
      <c r="C644" s="984"/>
      <c r="D644" s="984"/>
      <c r="E644" s="985"/>
      <c r="F644" s="163">
        <v>0</v>
      </c>
      <c r="G644" s="163">
        <v>0</v>
      </c>
      <c r="H644" s="192">
        <v>0</v>
      </c>
      <c r="I644" s="167">
        <v>0</v>
      </c>
      <c r="J644" s="100"/>
    </row>
    <row r="645" spans="1:10" ht="12.75" customHeight="1" thickBot="1">
      <c r="A645" s="144"/>
      <c r="B645" s="1254" t="s">
        <v>504</v>
      </c>
      <c r="C645" s="1254"/>
      <c r="D645" s="1254"/>
      <c r="E645" s="1254"/>
      <c r="F645" s="468">
        <f>F633+F639</f>
        <v>14371</v>
      </c>
      <c r="G645" s="468">
        <f>G633+G639</f>
        <v>1922</v>
      </c>
      <c r="H645" s="468">
        <f>H633+H639</f>
        <v>0</v>
      </c>
      <c r="I645" s="219">
        <f>H645/G645*100</f>
        <v>0</v>
      </c>
      <c r="J645" s="100"/>
    </row>
    <row r="646" spans="1:9" ht="12.75" customHeight="1" thickTop="1">
      <c r="A646" s="102"/>
      <c r="B646" s="103"/>
      <c r="C646" s="103"/>
      <c r="D646" s="103"/>
      <c r="E646" s="103"/>
      <c r="F646" s="139"/>
      <c r="G646" s="139"/>
      <c r="H646" s="139"/>
      <c r="I646" s="140"/>
    </row>
    <row r="647" spans="1:9" ht="12.75" customHeight="1">
      <c r="A647" s="102"/>
      <c r="B647" s="103"/>
      <c r="C647" s="103"/>
      <c r="D647" s="103"/>
      <c r="E647" s="103"/>
      <c r="F647" s="139"/>
      <c r="G647" s="139"/>
      <c r="H647" s="139"/>
      <c r="I647" s="140"/>
    </row>
    <row r="648" spans="1:9" ht="12.75" customHeight="1">
      <c r="A648" s="102"/>
      <c r="B648" s="103"/>
      <c r="C648" s="103"/>
      <c r="D648" s="103"/>
      <c r="E648" s="103"/>
      <c r="F648" s="1208" t="s">
        <v>518</v>
      </c>
      <c r="G648" s="1181"/>
      <c r="H648" s="1181"/>
      <c r="I648" s="1181"/>
    </row>
    <row r="649" spans="1:9" ht="12.75" customHeight="1">
      <c r="A649" s="102"/>
      <c r="B649" s="103"/>
      <c r="C649" s="103"/>
      <c r="D649" s="103"/>
      <c r="E649" s="103"/>
      <c r="F649" s="139"/>
      <c r="G649" s="139"/>
      <c r="H649" s="139"/>
      <c r="I649" s="140"/>
    </row>
    <row r="650" spans="1:11" s="100" customFormat="1" ht="16.5" customHeight="1" thickBot="1">
      <c r="A650" s="102"/>
      <c r="B650" s="103"/>
      <c r="C650" s="103"/>
      <c r="D650" s="103"/>
      <c r="E650" s="103"/>
      <c r="F650" s="136"/>
      <c r="G650" s="136"/>
      <c r="H650" s="136"/>
      <c r="I650" s="136" t="s">
        <v>70</v>
      </c>
      <c r="J650" s="136"/>
      <c r="K650" s="136"/>
    </row>
    <row r="651" spans="1:9" ht="13.5" customHeight="1" thickTop="1">
      <c r="A651" s="1276"/>
      <c r="B651" s="1282" t="s">
        <v>333</v>
      </c>
      <c r="C651" s="1283"/>
      <c r="D651" s="1283"/>
      <c r="E651" s="1284"/>
      <c r="F651" s="1207" t="s">
        <v>648</v>
      </c>
      <c r="G651" s="1207" t="s">
        <v>663</v>
      </c>
      <c r="H651" s="1207" t="s">
        <v>650</v>
      </c>
      <c r="I651" s="915" t="s">
        <v>676</v>
      </c>
    </row>
    <row r="652" spans="1:9" ht="24" customHeight="1">
      <c r="A652" s="1237"/>
      <c r="B652" s="1241"/>
      <c r="C652" s="978"/>
      <c r="D652" s="978"/>
      <c r="E652" s="960"/>
      <c r="F652" s="1187"/>
      <c r="G652" s="942"/>
      <c r="H652" s="942"/>
      <c r="I652" s="939"/>
    </row>
    <row r="653" spans="1:9" ht="12.75">
      <c r="A653" s="93" t="s">
        <v>75</v>
      </c>
      <c r="B653" s="1214" t="s">
        <v>505</v>
      </c>
      <c r="C653" s="1214"/>
      <c r="D653" s="1214"/>
      <c r="E653" s="1214"/>
      <c r="F653" s="172">
        <v>5883</v>
      </c>
      <c r="G653" s="173">
        <v>931</v>
      </c>
      <c r="H653" s="173">
        <v>0</v>
      </c>
      <c r="I653" s="94">
        <f>H653/G653*100</f>
        <v>0</v>
      </c>
    </row>
    <row r="654" spans="1:9" ht="12.75">
      <c r="A654" s="93" t="s">
        <v>77</v>
      </c>
      <c r="B654" s="1214" t="s">
        <v>507</v>
      </c>
      <c r="C654" s="1214"/>
      <c r="D654" s="1214"/>
      <c r="E654" s="1214"/>
      <c r="F654" s="172">
        <v>1549</v>
      </c>
      <c r="G654" s="173">
        <v>251</v>
      </c>
      <c r="H654" s="173">
        <v>0</v>
      </c>
      <c r="I654" s="94">
        <f>H654/G654*100</f>
        <v>0</v>
      </c>
    </row>
    <row r="655" spans="1:9" ht="12.75">
      <c r="A655" s="93" t="s">
        <v>85</v>
      </c>
      <c r="B655" s="1214" t="s">
        <v>508</v>
      </c>
      <c r="C655" s="1214"/>
      <c r="D655" s="1214"/>
      <c r="E655" s="1214"/>
      <c r="F655" s="172">
        <v>6939</v>
      </c>
      <c r="G655" s="173">
        <v>740</v>
      </c>
      <c r="H655" s="173">
        <v>0</v>
      </c>
      <c r="I655" s="94">
        <f>H655/G655*100</f>
        <v>0</v>
      </c>
    </row>
    <row r="656" spans="1:9" ht="12.75">
      <c r="A656" s="93" t="s">
        <v>92</v>
      </c>
      <c r="B656" s="1214" t="s">
        <v>34</v>
      </c>
      <c r="C656" s="1214"/>
      <c r="D656" s="1214"/>
      <c r="E656" s="1214"/>
      <c r="F656" s="174">
        <v>0</v>
      </c>
      <c r="G656" s="175">
        <v>0</v>
      </c>
      <c r="H656" s="175">
        <v>0</v>
      </c>
      <c r="I656" s="94">
        <v>0</v>
      </c>
    </row>
    <row r="657" spans="1:9" ht="13.5" thickBot="1">
      <c r="A657" s="93" t="s">
        <v>94</v>
      </c>
      <c r="B657" s="1214" t="s">
        <v>509</v>
      </c>
      <c r="C657" s="1214"/>
      <c r="D657" s="1214"/>
      <c r="E657" s="1214"/>
      <c r="F657" s="172">
        <v>0</v>
      </c>
      <c r="G657" s="173">
        <v>0</v>
      </c>
      <c r="H657" s="173">
        <v>0</v>
      </c>
      <c r="I657" s="220">
        <v>0</v>
      </c>
    </row>
    <row r="658" spans="1:9" ht="13.5" thickBot="1">
      <c r="A658" s="475"/>
      <c r="B658" s="1158" t="s">
        <v>510</v>
      </c>
      <c r="C658" s="1159"/>
      <c r="D658" s="1159"/>
      <c r="E658" s="1160"/>
      <c r="F658" s="472">
        <f>F653+F654+F655+F656+F657</f>
        <v>14371</v>
      </c>
      <c r="G658" s="472">
        <f>G653+G654+G655+G656+G657</f>
        <v>1922</v>
      </c>
      <c r="H658" s="472">
        <f>H653+H654+H655+H656+H657</f>
        <v>0</v>
      </c>
      <c r="I658" s="460">
        <f>H658/G658*100</f>
        <v>0</v>
      </c>
    </row>
    <row r="659" spans="1:9" ht="12.75">
      <c r="A659" s="93"/>
      <c r="B659" s="1246"/>
      <c r="C659" s="1247"/>
      <c r="D659" s="1247"/>
      <c r="E659" s="1248"/>
      <c r="F659" s="469"/>
      <c r="G659" s="470"/>
      <c r="H659" s="470"/>
      <c r="I659" s="220"/>
    </row>
    <row r="660" spans="1:9" ht="12.75">
      <c r="A660" s="93" t="s">
        <v>99</v>
      </c>
      <c r="B660" s="1161" t="s">
        <v>335</v>
      </c>
      <c r="C660" s="1185"/>
      <c r="D660" s="1185"/>
      <c r="E660" s="1163"/>
      <c r="F660" s="176">
        <v>0</v>
      </c>
      <c r="G660" s="176">
        <v>0</v>
      </c>
      <c r="H660" s="176">
        <v>0</v>
      </c>
      <c r="I660" s="221">
        <v>0</v>
      </c>
    </row>
    <row r="661" spans="1:9" ht="12.75">
      <c r="A661" s="93" t="s">
        <v>104</v>
      </c>
      <c r="B661" s="1161" t="s">
        <v>336</v>
      </c>
      <c r="C661" s="1185"/>
      <c r="D661" s="1185"/>
      <c r="E661" s="1163"/>
      <c r="F661" s="176">
        <v>0</v>
      </c>
      <c r="G661" s="176">
        <v>0</v>
      </c>
      <c r="H661" s="176">
        <v>0</v>
      </c>
      <c r="I661" s="221">
        <v>0</v>
      </c>
    </row>
    <row r="662" spans="1:9" ht="13.5" thickBot="1">
      <c r="A662" s="93" t="s">
        <v>108</v>
      </c>
      <c r="B662" s="1161" t="s">
        <v>337</v>
      </c>
      <c r="C662" s="1185"/>
      <c r="D662" s="1185"/>
      <c r="E662" s="1163"/>
      <c r="F662" s="176">
        <v>0</v>
      </c>
      <c r="G662" s="176">
        <v>0</v>
      </c>
      <c r="H662" s="176">
        <v>0</v>
      </c>
      <c r="I662" s="221">
        <v>0</v>
      </c>
    </row>
    <row r="663" spans="1:9" ht="13.5" thickBot="1">
      <c r="A663" s="475"/>
      <c r="B663" s="1195" t="s">
        <v>511</v>
      </c>
      <c r="C663" s="1230"/>
      <c r="D663" s="1230"/>
      <c r="E663" s="1231"/>
      <c r="F663" s="471">
        <f>SUM(F660:F662)</f>
        <v>0</v>
      </c>
      <c r="G663" s="471">
        <f>SUM(G660:G662)</f>
        <v>0</v>
      </c>
      <c r="H663" s="471">
        <f>SUM(H660:H662)</f>
        <v>0</v>
      </c>
      <c r="I663" s="460">
        <v>0</v>
      </c>
    </row>
    <row r="664" spans="1:9" ht="13.5" thickBot="1">
      <c r="A664" s="93"/>
      <c r="B664" s="1161"/>
      <c r="C664" s="1215"/>
      <c r="D664" s="1215"/>
      <c r="E664" s="1093"/>
      <c r="F664" s="176"/>
      <c r="G664" s="176"/>
      <c r="H664" s="176"/>
      <c r="I664" s="221"/>
    </row>
    <row r="665" spans="1:9" ht="13.5" thickBot="1">
      <c r="A665" s="475" t="s">
        <v>112</v>
      </c>
      <c r="B665" s="1195" t="s">
        <v>512</v>
      </c>
      <c r="C665" s="1230"/>
      <c r="D665" s="1230"/>
      <c r="E665" s="1231"/>
      <c r="F665" s="474">
        <v>0</v>
      </c>
      <c r="G665" s="474">
        <v>0</v>
      </c>
      <c r="H665" s="474">
        <v>0</v>
      </c>
      <c r="I665" s="460">
        <v>0</v>
      </c>
    </row>
    <row r="666" spans="1:9" ht="12.75">
      <c r="A666" s="93"/>
      <c r="B666" s="1161"/>
      <c r="C666" s="1215"/>
      <c r="D666" s="1215"/>
      <c r="E666" s="1093"/>
      <c r="F666" s="176"/>
      <c r="G666" s="176"/>
      <c r="H666" s="176"/>
      <c r="I666" s="221"/>
    </row>
    <row r="667" spans="1:10" ht="12.75">
      <c r="A667" s="93" t="s">
        <v>114</v>
      </c>
      <c r="B667" s="1217" t="s">
        <v>513</v>
      </c>
      <c r="C667" s="1217"/>
      <c r="D667" s="1217"/>
      <c r="E667" s="1217"/>
      <c r="F667" s="469">
        <v>0</v>
      </c>
      <c r="G667" s="469">
        <v>0</v>
      </c>
      <c r="H667" s="469">
        <v>0</v>
      </c>
      <c r="I667" s="473">
        <v>0</v>
      </c>
      <c r="J667" s="100"/>
    </row>
    <row r="668" spans="1:10" ht="12.75">
      <c r="A668" s="93" t="s">
        <v>117</v>
      </c>
      <c r="B668" s="1217" t="s">
        <v>514</v>
      </c>
      <c r="C668" s="1217"/>
      <c r="D668" s="1217"/>
      <c r="E668" s="1217"/>
      <c r="F668" s="469">
        <v>0</v>
      </c>
      <c r="G668" s="469">
        <v>0</v>
      </c>
      <c r="H668" s="469">
        <v>0</v>
      </c>
      <c r="I668" s="473">
        <v>0</v>
      </c>
      <c r="J668" s="100"/>
    </row>
    <row r="669" spans="1:10" ht="13.5" thickBot="1">
      <c r="A669" s="93"/>
      <c r="B669" s="476"/>
      <c r="C669" s="476"/>
      <c r="D669" s="476"/>
      <c r="E669" s="476"/>
      <c r="F669" s="469"/>
      <c r="G669" s="469"/>
      <c r="H669" s="469"/>
      <c r="I669" s="473"/>
      <c r="J669" s="100"/>
    </row>
    <row r="670" spans="1:10" ht="13.5" thickBot="1">
      <c r="A670" s="475"/>
      <c r="B670" s="1249" t="s">
        <v>398</v>
      </c>
      <c r="C670" s="1250"/>
      <c r="D670" s="1250"/>
      <c r="E670" s="1251"/>
      <c r="F670" s="657">
        <f>F658+F663+F665+F667+F668</f>
        <v>14371</v>
      </c>
      <c r="G670" s="657">
        <f>G658+G663+G665+G667+G668</f>
        <v>1922</v>
      </c>
      <c r="H670" s="657">
        <f>H658+H663+H665+H667+H668</f>
        <v>0</v>
      </c>
      <c r="I670" s="729">
        <f>I658+I663+I665+I667+I668</f>
        <v>0</v>
      </c>
      <c r="J670" s="100"/>
    </row>
    <row r="671" spans="1:10" ht="13.5" thickBot="1">
      <c r="A671" s="93"/>
      <c r="B671" s="1216"/>
      <c r="C671" s="1217"/>
      <c r="D671" s="1217"/>
      <c r="E671" s="1218"/>
      <c r="F671" s="469"/>
      <c r="G671" s="469"/>
      <c r="H671" s="469"/>
      <c r="I671" s="473"/>
      <c r="J671" s="100"/>
    </row>
    <row r="672" spans="1:10" ht="13.5" thickBot="1">
      <c r="A672" s="728"/>
      <c r="B672" s="1158" t="s">
        <v>503</v>
      </c>
      <c r="C672" s="1159"/>
      <c r="D672" s="1159"/>
      <c r="E672" s="1160"/>
      <c r="F672" s="471">
        <f>F673+F674</f>
        <v>0</v>
      </c>
      <c r="G672" s="471">
        <f>G673+G674</f>
        <v>0</v>
      </c>
      <c r="H672" s="471">
        <f>H673+H674</f>
        <v>0</v>
      </c>
      <c r="I672" s="730">
        <f>I673+I674</f>
        <v>0</v>
      </c>
      <c r="J672" s="100"/>
    </row>
    <row r="673" spans="1:10" ht="12.75">
      <c r="A673" s="658" t="s">
        <v>119</v>
      </c>
      <c r="B673" s="1161" t="s">
        <v>493</v>
      </c>
      <c r="C673" s="1162"/>
      <c r="D673" s="1162"/>
      <c r="E673" s="1163"/>
      <c r="F673" s="627">
        <v>0</v>
      </c>
      <c r="G673" s="627">
        <v>0</v>
      </c>
      <c r="H673" s="627">
        <v>0</v>
      </c>
      <c r="I673" s="164">
        <v>0</v>
      </c>
      <c r="J673" s="100"/>
    </row>
    <row r="674" spans="1:10" ht="12.75">
      <c r="A674" s="658" t="s">
        <v>348</v>
      </c>
      <c r="B674" s="1161" t="s">
        <v>494</v>
      </c>
      <c r="C674" s="1215"/>
      <c r="D674" s="1215"/>
      <c r="E674" s="1093"/>
      <c r="F674" s="627">
        <v>0</v>
      </c>
      <c r="G674" s="627">
        <v>0</v>
      </c>
      <c r="H674" s="627">
        <v>0</v>
      </c>
      <c r="I674" s="164">
        <v>0</v>
      </c>
      <c r="J674" s="100"/>
    </row>
    <row r="675" spans="1:10" ht="12.75">
      <c r="A675" s="93"/>
      <c r="B675" s="1161"/>
      <c r="C675" s="964"/>
      <c r="D675" s="964"/>
      <c r="E675" s="965"/>
      <c r="F675" s="176"/>
      <c r="G675" s="176"/>
      <c r="H675" s="176"/>
      <c r="I675" s="221"/>
      <c r="J675" s="100"/>
    </row>
    <row r="676" spans="1:10" ht="12.75">
      <c r="A676" s="658" t="s">
        <v>349</v>
      </c>
      <c r="B676" s="1216" t="s">
        <v>515</v>
      </c>
      <c r="C676" s="1217"/>
      <c r="D676" s="1217"/>
      <c r="E676" s="1218"/>
      <c r="F676" s="469">
        <v>0</v>
      </c>
      <c r="G676" s="469">
        <v>0</v>
      </c>
      <c r="H676" s="469">
        <v>0</v>
      </c>
      <c r="I676" s="221">
        <v>0</v>
      </c>
      <c r="J676" s="100"/>
    </row>
    <row r="677" spans="1:10" ht="12.75">
      <c r="A677" s="93"/>
      <c r="B677" s="477"/>
      <c r="C677" s="476"/>
      <c r="D677" s="476"/>
      <c r="E677" s="478"/>
      <c r="F677" s="176"/>
      <c r="G677" s="176"/>
      <c r="H677" s="176"/>
      <c r="I677" s="221"/>
      <c r="J677" s="100"/>
    </row>
    <row r="678" spans="1:9" ht="12.75">
      <c r="A678" s="93"/>
      <c r="B678" s="1211" t="s">
        <v>516</v>
      </c>
      <c r="C678" s="1212"/>
      <c r="D678" s="1212"/>
      <c r="E678" s="1213"/>
      <c r="F678" s="236">
        <f>F658+F663+F665+F667+F668+F672+F676</f>
        <v>14371</v>
      </c>
      <c r="G678" s="236">
        <f>G658+G663+G665+G667+G668+G672+G676</f>
        <v>1922</v>
      </c>
      <c r="H678" s="236">
        <f>H658+H663+H665+H667+H668+H672+H676</f>
        <v>0</v>
      </c>
      <c r="I678" s="181">
        <f>H678/G678*100</f>
        <v>0</v>
      </c>
    </row>
    <row r="679" spans="1:9" ht="12.75">
      <c r="A679" s="93" t="s">
        <v>350</v>
      </c>
      <c r="B679" s="1161" t="s">
        <v>672</v>
      </c>
      <c r="C679" s="1258"/>
      <c r="D679" s="1258"/>
      <c r="E679" s="1259"/>
      <c r="F679" s="865">
        <v>3</v>
      </c>
      <c r="G679" s="863">
        <v>3</v>
      </c>
      <c r="H679" s="863">
        <v>0</v>
      </c>
      <c r="I679" s="866">
        <v>0</v>
      </c>
    </row>
    <row r="680" spans="1:9" ht="13.5" thickBot="1">
      <c r="A680" s="479" t="s">
        <v>351</v>
      </c>
      <c r="B680" s="1293" t="s">
        <v>673</v>
      </c>
      <c r="C680" s="1264"/>
      <c r="D680" s="1264"/>
      <c r="E680" s="1265"/>
      <c r="F680" s="222">
        <v>3</v>
      </c>
      <c r="G680" s="223">
        <v>3</v>
      </c>
      <c r="H680" s="223">
        <v>0</v>
      </c>
      <c r="I680" s="224">
        <f>H680/G680*100</f>
        <v>0</v>
      </c>
    </row>
    <row r="681" ht="13.5" thickTop="1"/>
    <row r="707" spans="6:9" ht="15">
      <c r="F707" s="1294" t="s">
        <v>532</v>
      </c>
      <c r="G707" s="1294"/>
      <c r="H707" s="1294"/>
      <c r="I707" s="1294"/>
    </row>
    <row r="708" ht="13.5" thickBot="1"/>
    <row r="709" spans="1:9" ht="13.5" thickTop="1">
      <c r="A709" s="1190" t="s">
        <v>71</v>
      </c>
      <c r="B709" s="1188" t="s">
        <v>72</v>
      </c>
      <c r="C709" s="1188"/>
      <c r="D709" s="1188"/>
      <c r="E709" s="1188"/>
      <c r="F709" s="1207" t="s">
        <v>648</v>
      </c>
      <c r="G709" s="1207" t="s">
        <v>649</v>
      </c>
      <c r="H709" s="1207" t="s">
        <v>650</v>
      </c>
      <c r="I709" s="915" t="s">
        <v>676</v>
      </c>
    </row>
    <row r="710" spans="1:9" ht="23.25" customHeight="1">
      <c r="A710" s="1191"/>
      <c r="B710" s="1189"/>
      <c r="C710" s="1189"/>
      <c r="D710" s="1189"/>
      <c r="E710" s="1189"/>
      <c r="F710" s="1187"/>
      <c r="G710" s="942"/>
      <c r="H710" s="942"/>
      <c r="I710" s="939"/>
    </row>
    <row r="711" spans="1:9" ht="20.25" customHeight="1">
      <c r="A711" s="86"/>
      <c r="B711" s="1192" t="s">
        <v>530</v>
      </c>
      <c r="C711" s="1193"/>
      <c r="D711" s="1193"/>
      <c r="E711" s="1194"/>
      <c r="F711" s="87"/>
      <c r="G711" s="137"/>
      <c r="H711" s="137"/>
      <c r="I711" s="88"/>
    </row>
    <row r="712" spans="1:9" ht="27" customHeight="1">
      <c r="A712" s="86"/>
      <c r="B712" s="1192" t="s">
        <v>692</v>
      </c>
      <c r="C712" s="1280"/>
      <c r="D712" s="1280"/>
      <c r="E712" s="1281"/>
      <c r="F712" s="87"/>
      <c r="G712" s="137"/>
      <c r="H712" s="137"/>
      <c r="I712" s="88"/>
    </row>
    <row r="713" spans="1:9" ht="16.5" customHeight="1">
      <c r="A713" s="89"/>
      <c r="B713" s="1196" t="s">
        <v>73</v>
      </c>
      <c r="C713" s="1196"/>
      <c r="D713" s="1196"/>
      <c r="E713" s="1196"/>
      <c r="F713" s="90"/>
      <c r="G713" s="138"/>
      <c r="H713" s="138"/>
      <c r="I713" s="91"/>
    </row>
    <row r="714" spans="1:9" ht="12.75">
      <c r="A714" s="145" t="s">
        <v>135</v>
      </c>
      <c r="B714" s="1196" t="s">
        <v>74</v>
      </c>
      <c r="C714" s="1196"/>
      <c r="D714" s="1196"/>
      <c r="E714" s="1196"/>
      <c r="F714" s="179">
        <f>F715+F717</f>
        <v>0</v>
      </c>
      <c r="G714" s="179">
        <f>G715+G717</f>
        <v>0</v>
      </c>
      <c r="H714" s="179">
        <f>H715+H717</f>
        <v>0</v>
      </c>
      <c r="I714" s="166">
        <v>0</v>
      </c>
    </row>
    <row r="715" spans="1:9" ht="12.75">
      <c r="A715" s="92" t="s">
        <v>75</v>
      </c>
      <c r="B715" s="1182" t="s">
        <v>76</v>
      </c>
      <c r="C715" s="1182"/>
      <c r="D715" s="1182"/>
      <c r="E715" s="1182"/>
      <c r="F715" s="146">
        <v>0</v>
      </c>
      <c r="G715" s="147">
        <v>0</v>
      </c>
      <c r="H715" s="147">
        <v>0</v>
      </c>
      <c r="I715" s="167">
        <v>0</v>
      </c>
    </row>
    <row r="716" spans="1:9" ht="12.75">
      <c r="A716" s="93" t="s">
        <v>77</v>
      </c>
      <c r="B716" s="1198" t="s">
        <v>282</v>
      </c>
      <c r="C716" s="1199"/>
      <c r="D716" s="1199"/>
      <c r="E716" s="1200"/>
      <c r="F716" s="619">
        <v>0</v>
      </c>
      <c r="G716" s="480">
        <v>0</v>
      </c>
      <c r="H716" s="480">
        <v>0</v>
      </c>
      <c r="I716" s="181">
        <v>0</v>
      </c>
    </row>
    <row r="717" spans="1:9" ht="12.75">
      <c r="A717" s="93" t="s">
        <v>85</v>
      </c>
      <c r="B717" s="1184" t="s">
        <v>78</v>
      </c>
      <c r="C717" s="1184"/>
      <c r="D717" s="1184"/>
      <c r="E717" s="1184"/>
      <c r="F717" s="148">
        <v>0</v>
      </c>
      <c r="G717" s="148">
        <v>0</v>
      </c>
      <c r="H717" s="148">
        <v>0</v>
      </c>
      <c r="I717" s="168">
        <v>0</v>
      </c>
    </row>
    <row r="718" spans="1:9" ht="12.75">
      <c r="A718" s="95" t="s">
        <v>283</v>
      </c>
      <c r="B718" s="1184" t="s">
        <v>79</v>
      </c>
      <c r="C718" s="1184"/>
      <c r="D718" s="1184"/>
      <c r="E718" s="1184"/>
      <c r="F718" s="149">
        <v>0</v>
      </c>
      <c r="G718" s="150">
        <v>0</v>
      </c>
      <c r="H718" s="150">
        <v>0</v>
      </c>
      <c r="I718" s="164">
        <v>0</v>
      </c>
    </row>
    <row r="719" spans="1:9" ht="12.75">
      <c r="A719" s="95" t="s">
        <v>284</v>
      </c>
      <c r="B719" s="1184" t="s">
        <v>80</v>
      </c>
      <c r="C719" s="1184"/>
      <c r="D719" s="1184"/>
      <c r="E719" s="1184"/>
      <c r="F719" s="149">
        <v>0</v>
      </c>
      <c r="G719" s="150">
        <v>0</v>
      </c>
      <c r="H719" s="150">
        <v>0</v>
      </c>
      <c r="I719" s="164">
        <v>0</v>
      </c>
    </row>
    <row r="720" spans="1:9" ht="12.75">
      <c r="A720" s="95" t="s">
        <v>285</v>
      </c>
      <c r="B720" s="1184" t="s">
        <v>81</v>
      </c>
      <c r="C720" s="1184"/>
      <c r="D720" s="1184"/>
      <c r="E720" s="1184"/>
      <c r="F720" s="149">
        <v>0</v>
      </c>
      <c r="G720" s="150">
        <v>0</v>
      </c>
      <c r="H720" s="150">
        <v>0</v>
      </c>
      <c r="I720" s="164">
        <v>0</v>
      </c>
    </row>
    <row r="721" spans="1:9" ht="12.75">
      <c r="A721" s="96" t="s">
        <v>433</v>
      </c>
      <c r="B721" s="1183" t="s">
        <v>82</v>
      </c>
      <c r="C721" s="1183"/>
      <c r="D721" s="1183"/>
      <c r="E721" s="1183"/>
      <c r="F721" s="151">
        <v>0</v>
      </c>
      <c r="G721" s="152">
        <v>0</v>
      </c>
      <c r="H721" s="152">
        <v>0</v>
      </c>
      <c r="I721" s="165">
        <v>0</v>
      </c>
    </row>
    <row r="722" spans="1:9" ht="12.75">
      <c r="A722" s="97" t="s">
        <v>388</v>
      </c>
      <c r="B722" s="1174" t="s">
        <v>84</v>
      </c>
      <c r="C722" s="1175"/>
      <c r="D722" s="1175"/>
      <c r="E722" s="1176"/>
      <c r="F722" s="153">
        <f>F723</f>
        <v>0</v>
      </c>
      <c r="G722" s="153">
        <f>G723</f>
        <v>0</v>
      </c>
      <c r="H722" s="153">
        <f>H723</f>
        <v>0</v>
      </c>
      <c r="I722" s="166">
        <v>0</v>
      </c>
    </row>
    <row r="723" spans="1:9" ht="12.75">
      <c r="A723" s="98" t="s">
        <v>92</v>
      </c>
      <c r="B723" s="1182" t="s">
        <v>86</v>
      </c>
      <c r="C723" s="1182"/>
      <c r="D723" s="1182"/>
      <c r="E723" s="1182"/>
      <c r="F723" s="146">
        <f>SUM(F724:F728)</f>
        <v>0</v>
      </c>
      <c r="G723" s="146">
        <f>SUM(G724:G729)</f>
        <v>0</v>
      </c>
      <c r="H723" s="146">
        <f>SUM(H724:H729)</f>
        <v>0</v>
      </c>
      <c r="I723" s="167">
        <v>0</v>
      </c>
    </row>
    <row r="724" spans="1:9" ht="12.75">
      <c r="A724" s="95" t="s">
        <v>286</v>
      </c>
      <c r="B724" s="1184" t="s">
        <v>87</v>
      </c>
      <c r="C724" s="1184"/>
      <c r="D724" s="1184"/>
      <c r="E724" s="1184"/>
      <c r="F724" s="149">
        <v>0</v>
      </c>
      <c r="G724" s="150">
        <v>0</v>
      </c>
      <c r="H724" s="150">
        <v>0</v>
      </c>
      <c r="I724" s="164">
        <v>0</v>
      </c>
    </row>
    <row r="725" spans="1:9" ht="12.75">
      <c r="A725" s="95" t="s">
        <v>287</v>
      </c>
      <c r="B725" s="1184" t="s">
        <v>88</v>
      </c>
      <c r="C725" s="1184"/>
      <c r="D725" s="1184"/>
      <c r="E725" s="1184"/>
      <c r="F725" s="149">
        <v>0</v>
      </c>
      <c r="G725" s="150">
        <v>0</v>
      </c>
      <c r="H725" s="150">
        <v>0</v>
      </c>
      <c r="I725" s="164">
        <v>0</v>
      </c>
    </row>
    <row r="726" spans="1:9" ht="12.75">
      <c r="A726" s="95" t="s">
        <v>288</v>
      </c>
      <c r="B726" s="1184" t="s">
        <v>159</v>
      </c>
      <c r="C726" s="1184"/>
      <c r="D726" s="1184"/>
      <c r="E726" s="1184"/>
      <c r="F726" s="149">
        <v>0</v>
      </c>
      <c r="G726" s="150">
        <v>0</v>
      </c>
      <c r="H726" s="150">
        <v>0</v>
      </c>
      <c r="I726" s="164">
        <v>0</v>
      </c>
    </row>
    <row r="727" spans="1:9" ht="12.75">
      <c r="A727" s="99" t="s">
        <v>289</v>
      </c>
      <c r="B727" s="1161" t="s">
        <v>89</v>
      </c>
      <c r="C727" s="1222"/>
      <c r="D727" s="1222"/>
      <c r="E727" s="1223"/>
      <c r="F727" s="154">
        <v>0</v>
      </c>
      <c r="G727" s="155">
        <v>0</v>
      </c>
      <c r="H727" s="155">
        <v>0</v>
      </c>
      <c r="I727" s="164">
        <v>0</v>
      </c>
    </row>
    <row r="728" spans="1:9" ht="12.75">
      <c r="A728" s="95" t="s">
        <v>290</v>
      </c>
      <c r="B728" s="1161" t="s">
        <v>90</v>
      </c>
      <c r="C728" s="1222"/>
      <c r="D728" s="1222"/>
      <c r="E728" s="1223"/>
      <c r="F728" s="156">
        <v>0</v>
      </c>
      <c r="G728" s="157">
        <v>0</v>
      </c>
      <c r="H728" s="157">
        <v>0</v>
      </c>
      <c r="I728" s="164">
        <v>0</v>
      </c>
    </row>
    <row r="729" spans="1:9" ht="13.5" thickBot="1">
      <c r="A729" s="95" t="s">
        <v>291</v>
      </c>
      <c r="B729" s="1161" t="s">
        <v>156</v>
      </c>
      <c r="C729" s="956"/>
      <c r="D729" s="956"/>
      <c r="E729" s="965"/>
      <c r="F729" s="156">
        <v>0</v>
      </c>
      <c r="G729" s="157">
        <v>0</v>
      </c>
      <c r="H729" s="157">
        <v>0</v>
      </c>
      <c r="I729" s="164">
        <v>0</v>
      </c>
    </row>
    <row r="730" spans="1:9" ht="12.75">
      <c r="A730" s="725" t="s">
        <v>137</v>
      </c>
      <c r="B730" s="1287" t="s">
        <v>498</v>
      </c>
      <c r="C730" s="1287"/>
      <c r="D730" s="1287"/>
      <c r="E730" s="1287"/>
      <c r="F730" s="681">
        <f>SUM(F731:F731)</f>
        <v>0</v>
      </c>
      <c r="G730" s="681">
        <f>SUM(G731:G731)</f>
        <v>0</v>
      </c>
      <c r="H730" s="681">
        <f>SUM(H731:H731)</f>
        <v>0</v>
      </c>
      <c r="I730" s="682">
        <v>0</v>
      </c>
    </row>
    <row r="731" spans="1:9" ht="12.75">
      <c r="A731" s="98" t="s">
        <v>104</v>
      </c>
      <c r="B731" s="1182" t="s">
        <v>100</v>
      </c>
      <c r="C731" s="1182"/>
      <c r="D731" s="1182"/>
      <c r="E731" s="1182"/>
      <c r="F731" s="162"/>
      <c r="G731" s="162"/>
      <c r="H731" s="162">
        <v>0</v>
      </c>
      <c r="I731" s="242">
        <v>0</v>
      </c>
    </row>
    <row r="732" spans="1:9" ht="12.75">
      <c r="A732" s="105" t="s">
        <v>138</v>
      </c>
      <c r="B732" s="1197" t="s">
        <v>357</v>
      </c>
      <c r="C732" s="1197"/>
      <c r="D732" s="1197"/>
      <c r="E732" s="1197"/>
      <c r="F732" s="153">
        <v>0</v>
      </c>
      <c r="G732" s="153">
        <v>0</v>
      </c>
      <c r="H732" s="153">
        <v>0</v>
      </c>
      <c r="I732" s="166">
        <v>0</v>
      </c>
    </row>
    <row r="733" spans="1:9" ht="12.75">
      <c r="A733" s="99"/>
      <c r="B733" s="1161" t="s">
        <v>370</v>
      </c>
      <c r="C733" s="1162"/>
      <c r="D733" s="1162"/>
      <c r="E733" s="1163"/>
      <c r="F733" s="156"/>
      <c r="G733" s="157"/>
      <c r="H733" s="157">
        <v>0</v>
      </c>
      <c r="I733" s="242">
        <v>0</v>
      </c>
    </row>
    <row r="734" spans="1:9" ht="12.75">
      <c r="A734" s="667" t="s">
        <v>139</v>
      </c>
      <c r="B734" s="1168" t="s">
        <v>116</v>
      </c>
      <c r="C734" s="1169"/>
      <c r="D734" s="1169"/>
      <c r="E734" s="1170"/>
      <c r="F734" s="467">
        <v>0</v>
      </c>
      <c r="G734" s="467">
        <f>SUM(G735)</f>
        <v>0</v>
      </c>
      <c r="H734" s="467">
        <f>SUM(H735)</f>
        <v>0</v>
      </c>
      <c r="I734" s="169">
        <v>0</v>
      </c>
    </row>
    <row r="735" spans="1:9" ht="13.5" thickBot="1">
      <c r="A735" s="96" t="s">
        <v>117</v>
      </c>
      <c r="B735" s="1171" t="s">
        <v>307</v>
      </c>
      <c r="C735" s="1172"/>
      <c r="D735" s="1172"/>
      <c r="E735" s="1173"/>
      <c r="F735" s="160">
        <v>0</v>
      </c>
      <c r="G735" s="160">
        <v>0</v>
      </c>
      <c r="H735" s="160">
        <v>0</v>
      </c>
      <c r="I735" s="180">
        <v>0</v>
      </c>
    </row>
    <row r="736" spans="1:9" ht="13.5" thickBot="1">
      <c r="A736" s="457"/>
      <c r="B736" s="1195" t="s">
        <v>501</v>
      </c>
      <c r="C736" s="899"/>
      <c r="D736" s="899"/>
      <c r="E736" s="895"/>
      <c r="F736" s="459">
        <f>F714+F722+F730+F732+F716</f>
        <v>0</v>
      </c>
      <c r="G736" s="459">
        <f>G714+G722+G730+G732+G716</f>
        <v>0</v>
      </c>
      <c r="H736" s="459">
        <f>H714+H722+H730+H732+H716</f>
        <v>0</v>
      </c>
      <c r="I736" s="460">
        <v>0</v>
      </c>
    </row>
    <row r="737" spans="1:9" ht="12.75">
      <c r="A737" s="95"/>
      <c r="B737" s="1161"/>
      <c r="C737" s="964"/>
      <c r="D737" s="964"/>
      <c r="E737" s="965"/>
      <c r="F737" s="156"/>
      <c r="G737" s="157"/>
      <c r="H737" s="157"/>
      <c r="I737" s="164"/>
    </row>
    <row r="738" spans="1:9" ht="12.75">
      <c r="A738" s="667" t="s">
        <v>141</v>
      </c>
      <c r="B738" s="1168" t="s">
        <v>91</v>
      </c>
      <c r="C738" s="1169"/>
      <c r="D738" s="1169"/>
      <c r="E738" s="1170"/>
      <c r="F738" s="158">
        <f>SUM(F739:F741)</f>
        <v>0</v>
      </c>
      <c r="G738" s="158">
        <f>SUM(G739:G741)</f>
        <v>0</v>
      </c>
      <c r="H738" s="158">
        <f>SUM(H739:H741)</f>
        <v>0</v>
      </c>
      <c r="I738" s="166">
        <v>0</v>
      </c>
    </row>
    <row r="739" spans="1:9" ht="12.75">
      <c r="A739" s="98" t="s">
        <v>94</v>
      </c>
      <c r="B739" s="1224" t="s">
        <v>93</v>
      </c>
      <c r="C739" s="1225"/>
      <c r="D739" s="1225"/>
      <c r="E739" s="1226"/>
      <c r="F739" s="159">
        <v>0</v>
      </c>
      <c r="G739" s="159">
        <v>0</v>
      </c>
      <c r="H739" s="159">
        <v>0</v>
      </c>
      <c r="I739" s="167">
        <v>0</v>
      </c>
    </row>
    <row r="740" spans="1:9" ht="12.75">
      <c r="A740" s="95" t="s">
        <v>96</v>
      </c>
      <c r="B740" s="1184" t="s">
        <v>95</v>
      </c>
      <c r="C740" s="1184"/>
      <c r="D740" s="1184"/>
      <c r="E740" s="1184"/>
      <c r="F740" s="148">
        <v>0</v>
      </c>
      <c r="G740" s="148"/>
      <c r="H740" s="148">
        <v>0</v>
      </c>
      <c r="I740" s="168">
        <v>0</v>
      </c>
    </row>
    <row r="741" spans="1:9" ht="12.75">
      <c r="A741" s="96" t="s">
        <v>99</v>
      </c>
      <c r="B741" s="1172" t="s">
        <v>97</v>
      </c>
      <c r="C741" s="1228"/>
      <c r="D741" s="1228"/>
      <c r="E741" s="1228"/>
      <c r="F741" s="160">
        <v>0</v>
      </c>
      <c r="G741" s="160">
        <v>0</v>
      </c>
      <c r="H741" s="160">
        <v>0</v>
      </c>
      <c r="I741" s="180">
        <v>0</v>
      </c>
    </row>
    <row r="742" spans="1:9" ht="12.75">
      <c r="A742" s="96" t="s">
        <v>526</v>
      </c>
      <c r="B742" s="1229" t="s">
        <v>499</v>
      </c>
      <c r="C742" s="1229"/>
      <c r="D742" s="1229"/>
      <c r="E742" s="1229"/>
      <c r="F742" s="161">
        <f>SUM(F743:F743)</f>
        <v>0</v>
      </c>
      <c r="G742" s="161">
        <f>SUM(G743:G743)</f>
        <v>0</v>
      </c>
      <c r="H742" s="161">
        <f>SUM(H743:H743)</f>
        <v>0</v>
      </c>
      <c r="I742" s="166">
        <v>0</v>
      </c>
    </row>
    <row r="743" spans="1:9" ht="12.75">
      <c r="A743" s="95" t="s">
        <v>108</v>
      </c>
      <c r="B743" s="1184" t="s">
        <v>105</v>
      </c>
      <c r="C743" s="1184"/>
      <c r="D743" s="1184"/>
      <c r="E743" s="1184"/>
      <c r="F743" s="177"/>
      <c r="G743" s="177"/>
      <c r="H743" s="177">
        <v>0</v>
      </c>
      <c r="I743" s="180">
        <v>0</v>
      </c>
    </row>
    <row r="744" spans="1:9" ht="12.75">
      <c r="A744" s="668" t="s">
        <v>364</v>
      </c>
      <c r="B744" s="1255" t="s">
        <v>361</v>
      </c>
      <c r="C744" s="1256"/>
      <c r="D744" s="1256"/>
      <c r="E744" s="1257"/>
      <c r="F744" s="153">
        <v>0</v>
      </c>
      <c r="G744" s="153">
        <v>0</v>
      </c>
      <c r="H744" s="153">
        <v>0</v>
      </c>
      <c r="I744" s="166">
        <v>0</v>
      </c>
    </row>
    <row r="745" spans="1:9" ht="13.5" thickBot="1">
      <c r="A745" s="99"/>
      <c r="B745" s="1161" t="s">
        <v>370</v>
      </c>
      <c r="C745" s="1162"/>
      <c r="D745" s="1162"/>
      <c r="E745" s="1163"/>
      <c r="F745" s="154">
        <v>0</v>
      </c>
      <c r="G745" s="155">
        <v>0</v>
      </c>
      <c r="H745" s="155">
        <v>0</v>
      </c>
      <c r="I745" s="461">
        <v>0</v>
      </c>
    </row>
    <row r="746" spans="1:9" ht="13.5" thickBot="1">
      <c r="A746" s="462"/>
      <c r="B746" s="1195" t="s">
        <v>502</v>
      </c>
      <c r="C746" s="899"/>
      <c r="D746" s="899"/>
      <c r="E746" s="895"/>
      <c r="F746" s="463">
        <v>0</v>
      </c>
      <c r="G746" s="464">
        <v>0</v>
      </c>
      <c r="H746" s="464">
        <f>H738+H742+H744</f>
        <v>0</v>
      </c>
      <c r="I746" s="460">
        <v>0</v>
      </c>
    </row>
    <row r="747" spans="1:9" ht="12.75">
      <c r="A747" s="450" t="s">
        <v>371</v>
      </c>
      <c r="B747" s="1243" t="s">
        <v>106</v>
      </c>
      <c r="C747" s="1244"/>
      <c r="D747" s="1244"/>
      <c r="E747" s="1245"/>
      <c r="F747" s="1209">
        <v>0</v>
      </c>
      <c r="G747" s="1209">
        <v>0</v>
      </c>
      <c r="H747" s="1209">
        <v>0</v>
      </c>
      <c r="I747" s="1205">
        <v>0</v>
      </c>
    </row>
    <row r="748" spans="1:9" ht="13.5" thickBot="1">
      <c r="A748" s="466"/>
      <c r="B748" s="1233" t="s">
        <v>107</v>
      </c>
      <c r="C748" s="1234"/>
      <c r="D748" s="1234"/>
      <c r="E748" s="1235"/>
      <c r="F748" s="1210"/>
      <c r="G748" s="1210"/>
      <c r="H748" s="1210"/>
      <c r="I748" s="1206"/>
    </row>
    <row r="749" spans="1:9" ht="13.5" thickBot="1">
      <c r="A749" s="99"/>
      <c r="B749" s="477"/>
      <c r="C749" s="476"/>
      <c r="D749" s="476"/>
      <c r="E749" s="478"/>
      <c r="F749" s="653"/>
      <c r="G749" s="653"/>
      <c r="H749" s="653"/>
      <c r="I749" s="473"/>
    </row>
    <row r="750" spans="1:9" ht="13.5" thickBot="1">
      <c r="A750" s="462"/>
      <c r="B750" s="1249" t="s">
        <v>396</v>
      </c>
      <c r="C750" s="1250"/>
      <c r="D750" s="1250"/>
      <c r="E750" s="1251"/>
      <c r="F750" s="458">
        <f>F715</f>
        <v>0</v>
      </c>
      <c r="G750" s="458">
        <f>G715</f>
        <v>0</v>
      </c>
      <c r="H750" s="458">
        <f>H715</f>
        <v>0</v>
      </c>
      <c r="I750" s="727">
        <f>I715</f>
        <v>0</v>
      </c>
    </row>
    <row r="751" spans="1:9" ht="12.75">
      <c r="A751" s="99"/>
      <c r="B751" s="1179"/>
      <c r="C751" s="956"/>
      <c r="D751" s="956"/>
      <c r="E751" s="965"/>
      <c r="F751" s="465"/>
      <c r="G751" s="465"/>
      <c r="H751" s="465"/>
      <c r="I751" s="181"/>
    </row>
    <row r="752" spans="1:9" ht="12.75">
      <c r="A752" s="101" t="s">
        <v>405</v>
      </c>
      <c r="B752" s="1260" t="s">
        <v>503</v>
      </c>
      <c r="C752" s="1285"/>
      <c r="D752" s="1285"/>
      <c r="E752" s="1286"/>
      <c r="F752" s="665">
        <f>SUM(F754:F755)</f>
        <v>0</v>
      </c>
      <c r="G752" s="665">
        <f>SUM(G754:G755)</f>
        <v>0</v>
      </c>
      <c r="H752" s="665">
        <f>H753+H756</f>
        <v>100837</v>
      </c>
      <c r="I752" s="166">
        <v>0</v>
      </c>
    </row>
    <row r="753" spans="1:9" ht="12.75">
      <c r="A753" s="649" t="s">
        <v>112</v>
      </c>
      <c r="B753" s="1295" t="s">
        <v>680</v>
      </c>
      <c r="C753" s="1269"/>
      <c r="D753" s="1269"/>
      <c r="E753" s="1270"/>
      <c r="F753" s="653">
        <v>0</v>
      </c>
      <c r="G753" s="653">
        <v>0</v>
      </c>
      <c r="H753" s="653">
        <v>0</v>
      </c>
      <c r="I753" s="181">
        <v>0</v>
      </c>
    </row>
    <row r="754" spans="1:9" ht="12.75">
      <c r="A754" s="649" t="s">
        <v>682</v>
      </c>
      <c r="B754" s="1161" t="s">
        <v>160</v>
      </c>
      <c r="C754" s="1177"/>
      <c r="D754" s="1177"/>
      <c r="E754" s="1178"/>
      <c r="F754" s="672">
        <v>0</v>
      </c>
      <c r="G754" s="672">
        <v>0</v>
      </c>
      <c r="H754" s="672">
        <v>0</v>
      </c>
      <c r="I754" s="220">
        <v>0</v>
      </c>
    </row>
    <row r="755" spans="1:9" ht="12.75">
      <c r="A755" s="649" t="s">
        <v>683</v>
      </c>
      <c r="B755" s="1161" t="s">
        <v>332</v>
      </c>
      <c r="C755" s="1162"/>
      <c r="D755" s="1162"/>
      <c r="E755" s="1163"/>
      <c r="F755" s="672">
        <v>0</v>
      </c>
      <c r="G755" s="672">
        <v>0</v>
      </c>
      <c r="H755" s="672">
        <v>0</v>
      </c>
      <c r="I755" s="220">
        <v>0</v>
      </c>
    </row>
    <row r="756" spans="1:9" ht="12.75">
      <c r="A756" s="649" t="s">
        <v>114</v>
      </c>
      <c r="B756" s="1216" t="s">
        <v>523</v>
      </c>
      <c r="C756" s="1149"/>
      <c r="D756" s="1149"/>
      <c r="E756" s="1150"/>
      <c r="F756" s="178">
        <f>F757+F758</f>
        <v>0</v>
      </c>
      <c r="G756" s="178">
        <f>G757+G758</f>
        <v>0</v>
      </c>
      <c r="H756" s="178">
        <f>H757+H758</f>
        <v>100837</v>
      </c>
      <c r="I756" s="880">
        <v>0</v>
      </c>
    </row>
    <row r="757" spans="1:9" ht="12.75">
      <c r="A757" s="649" t="s">
        <v>684</v>
      </c>
      <c r="B757" s="1164" t="s">
        <v>793</v>
      </c>
      <c r="C757" s="956"/>
      <c r="D757" s="956"/>
      <c r="E757" s="965"/>
      <c r="F757" s="156">
        <v>0</v>
      </c>
      <c r="G757" s="157">
        <v>0</v>
      </c>
      <c r="H757" s="157">
        <v>95895</v>
      </c>
      <c r="I757" s="164">
        <v>0</v>
      </c>
    </row>
    <row r="758" spans="1:9" ht="12.75">
      <c r="A758" s="649" t="s">
        <v>685</v>
      </c>
      <c r="B758" s="1164" t="s">
        <v>794</v>
      </c>
      <c r="C758" s="964"/>
      <c r="D758" s="964"/>
      <c r="E758" s="965"/>
      <c r="F758" s="156">
        <v>0</v>
      </c>
      <c r="G758" s="157">
        <v>0</v>
      </c>
      <c r="H758" s="157">
        <v>4942</v>
      </c>
      <c r="I758" s="164">
        <v>0</v>
      </c>
    </row>
    <row r="759" spans="1:9" ht="12.75">
      <c r="A759" s="95"/>
      <c r="B759" s="1161"/>
      <c r="C759" s="964"/>
      <c r="D759" s="964"/>
      <c r="E759" s="965"/>
      <c r="F759" s="178"/>
      <c r="G759" s="178"/>
      <c r="H759" s="178"/>
      <c r="I759" s="168"/>
    </row>
    <row r="760" spans="1:9" ht="12.75">
      <c r="A760" s="95"/>
      <c r="B760" s="663"/>
      <c r="C760" s="662"/>
      <c r="D760" s="662"/>
      <c r="E760" s="664"/>
      <c r="F760" s="178"/>
      <c r="G760" s="178"/>
      <c r="H760" s="178"/>
      <c r="I760" s="180"/>
    </row>
    <row r="761" spans="1:9" ht="12.75">
      <c r="A761" s="98" t="s">
        <v>500</v>
      </c>
      <c r="B761" s="1242" t="s">
        <v>390</v>
      </c>
      <c r="C761" s="984"/>
      <c r="D761" s="984"/>
      <c r="E761" s="985"/>
      <c r="F761" s="163">
        <v>0</v>
      </c>
      <c r="G761" s="163">
        <v>0</v>
      </c>
      <c r="H761" s="192">
        <v>0</v>
      </c>
      <c r="I761" s="167">
        <v>0</v>
      </c>
    </row>
    <row r="762" spans="1:9" ht="13.5" thickBot="1">
      <c r="A762" s="144"/>
      <c r="B762" s="1254" t="s">
        <v>504</v>
      </c>
      <c r="C762" s="1254"/>
      <c r="D762" s="1254"/>
      <c r="E762" s="1254"/>
      <c r="F762" s="468">
        <f>F750+F756</f>
        <v>0</v>
      </c>
      <c r="G762" s="468">
        <f>G750+G756</f>
        <v>0</v>
      </c>
      <c r="H762" s="468">
        <f>H750+H756</f>
        <v>100837</v>
      </c>
      <c r="I762" s="219">
        <v>0</v>
      </c>
    </row>
    <row r="763" spans="1:9" ht="13.5" thickTop="1">
      <c r="A763" s="102"/>
      <c r="B763" s="103"/>
      <c r="C763" s="103"/>
      <c r="D763" s="103"/>
      <c r="E763" s="103"/>
      <c r="F763" s="139"/>
      <c r="G763" s="139"/>
      <c r="H763" s="139"/>
      <c r="I763" s="140"/>
    </row>
    <row r="766" spans="1:9" ht="12.75">
      <c r="A766" s="102"/>
      <c r="B766" s="103"/>
      <c r="C766" s="103"/>
      <c r="D766" s="103"/>
      <c r="E766" s="103"/>
      <c r="F766" s="139"/>
      <c r="G766" s="139"/>
      <c r="H766" s="139"/>
      <c r="I766" s="140"/>
    </row>
    <row r="767" spans="1:9" ht="15.75">
      <c r="A767" s="102"/>
      <c r="B767" s="103"/>
      <c r="C767" s="103"/>
      <c r="D767" s="103"/>
      <c r="E767" s="103"/>
      <c r="F767" s="1208" t="s">
        <v>518</v>
      </c>
      <c r="G767" s="1181"/>
      <c r="H767" s="1181"/>
      <c r="I767" s="1181"/>
    </row>
    <row r="768" spans="1:9" ht="12.75">
      <c r="A768" s="102"/>
      <c r="B768" s="103"/>
      <c r="C768" s="103"/>
      <c r="D768" s="103"/>
      <c r="E768" s="103"/>
      <c r="F768" s="139"/>
      <c r="G768" s="139"/>
      <c r="H768" s="139"/>
      <c r="I768" s="140"/>
    </row>
    <row r="769" spans="1:9" ht="13.5" thickBot="1">
      <c r="A769" s="102"/>
      <c r="B769" s="103"/>
      <c r="C769" s="103"/>
      <c r="D769" s="103"/>
      <c r="E769" s="103"/>
      <c r="F769" s="136"/>
      <c r="G769" s="136"/>
      <c r="H769" s="136"/>
      <c r="I769" s="136" t="s">
        <v>70</v>
      </c>
    </row>
    <row r="770" spans="1:9" ht="13.5" thickTop="1">
      <c r="A770" s="1276"/>
      <c r="B770" s="1282" t="s">
        <v>333</v>
      </c>
      <c r="C770" s="1283"/>
      <c r="D770" s="1283"/>
      <c r="E770" s="1284"/>
      <c r="F770" s="1207" t="s">
        <v>648</v>
      </c>
      <c r="G770" s="1207" t="s">
        <v>663</v>
      </c>
      <c r="H770" s="1207" t="s">
        <v>650</v>
      </c>
      <c r="I770" s="915" t="s">
        <v>676</v>
      </c>
    </row>
    <row r="771" spans="1:9" ht="26.25" customHeight="1">
      <c r="A771" s="1237"/>
      <c r="B771" s="1241"/>
      <c r="C771" s="978"/>
      <c r="D771" s="978"/>
      <c r="E771" s="960"/>
      <c r="F771" s="1187"/>
      <c r="G771" s="942"/>
      <c r="H771" s="942"/>
      <c r="I771" s="939"/>
    </row>
    <row r="772" spans="1:9" ht="12.75">
      <c r="A772" s="93" t="s">
        <v>75</v>
      </c>
      <c r="B772" s="1214" t="s">
        <v>505</v>
      </c>
      <c r="C772" s="1214"/>
      <c r="D772" s="1214"/>
      <c r="E772" s="1214"/>
      <c r="F772" s="172">
        <v>0</v>
      </c>
      <c r="G772" s="173">
        <v>0</v>
      </c>
      <c r="H772" s="173">
        <v>68709</v>
      </c>
      <c r="I772" s="94">
        <v>0</v>
      </c>
    </row>
    <row r="773" spans="1:9" ht="12.75">
      <c r="A773" s="93" t="s">
        <v>77</v>
      </c>
      <c r="B773" s="1214" t="s">
        <v>507</v>
      </c>
      <c r="C773" s="1214"/>
      <c r="D773" s="1214"/>
      <c r="E773" s="1214"/>
      <c r="F773" s="172">
        <v>0</v>
      </c>
      <c r="G773" s="173">
        <v>0</v>
      </c>
      <c r="H773" s="173">
        <v>18472</v>
      </c>
      <c r="I773" s="94">
        <v>0</v>
      </c>
    </row>
    <row r="774" spans="1:9" ht="12.75">
      <c r="A774" s="93" t="s">
        <v>85</v>
      </c>
      <c r="B774" s="1214" t="s">
        <v>508</v>
      </c>
      <c r="C774" s="1214"/>
      <c r="D774" s="1214"/>
      <c r="E774" s="1214"/>
      <c r="F774" s="172">
        <v>0</v>
      </c>
      <c r="G774" s="173">
        <v>0</v>
      </c>
      <c r="H774" s="173">
        <v>13656</v>
      </c>
      <c r="I774" s="94">
        <v>0</v>
      </c>
    </row>
    <row r="775" spans="1:9" ht="12.75">
      <c r="A775" s="93" t="s">
        <v>92</v>
      </c>
      <c r="B775" s="1214" t="s">
        <v>34</v>
      </c>
      <c r="C775" s="1214"/>
      <c r="D775" s="1214"/>
      <c r="E775" s="1214"/>
      <c r="F775" s="174">
        <v>0</v>
      </c>
      <c r="G775" s="175">
        <v>0</v>
      </c>
      <c r="H775" s="175">
        <v>0</v>
      </c>
      <c r="I775" s="94">
        <v>0</v>
      </c>
    </row>
    <row r="776" spans="1:9" ht="13.5" thickBot="1">
      <c r="A776" s="93" t="s">
        <v>94</v>
      </c>
      <c r="B776" s="1214" t="s">
        <v>509</v>
      </c>
      <c r="C776" s="1214"/>
      <c r="D776" s="1214"/>
      <c r="E776" s="1214"/>
      <c r="F776" s="172">
        <v>0</v>
      </c>
      <c r="G776" s="173">
        <v>0</v>
      </c>
      <c r="H776" s="173">
        <v>0</v>
      </c>
      <c r="I776" s="220">
        <v>0</v>
      </c>
    </row>
    <row r="777" spans="1:9" ht="13.5" thickBot="1">
      <c r="A777" s="475"/>
      <c r="B777" s="1158" t="s">
        <v>510</v>
      </c>
      <c r="C777" s="1159"/>
      <c r="D777" s="1159"/>
      <c r="E777" s="1160"/>
      <c r="F777" s="472">
        <f>F772+F773+F774+F775+F776</f>
        <v>0</v>
      </c>
      <c r="G777" s="472">
        <f>G772+G773+G774+G775+G776</f>
        <v>0</v>
      </c>
      <c r="H777" s="472">
        <f>H772+H773+H774+H775+H776</f>
        <v>100837</v>
      </c>
      <c r="I777" s="460">
        <v>0</v>
      </c>
    </row>
    <row r="778" spans="1:9" ht="12.75">
      <c r="A778" s="93"/>
      <c r="B778" s="1246"/>
      <c r="C778" s="1247"/>
      <c r="D778" s="1247"/>
      <c r="E778" s="1248"/>
      <c r="F778" s="469"/>
      <c r="G778" s="470"/>
      <c r="H778" s="470"/>
      <c r="I778" s="220"/>
    </row>
    <row r="779" spans="1:9" ht="12.75">
      <c r="A779" s="93" t="s">
        <v>99</v>
      </c>
      <c r="B779" s="1161" t="s">
        <v>335</v>
      </c>
      <c r="C779" s="1185"/>
      <c r="D779" s="1185"/>
      <c r="E779" s="1163"/>
      <c r="F779" s="176">
        <v>0</v>
      </c>
      <c r="G779" s="176">
        <v>0</v>
      </c>
      <c r="H779" s="176">
        <v>0</v>
      </c>
      <c r="I779" s="221">
        <v>0</v>
      </c>
    </row>
    <row r="780" spans="1:9" ht="12.75">
      <c r="A780" s="93" t="s">
        <v>104</v>
      </c>
      <c r="B780" s="1161" t="s">
        <v>336</v>
      </c>
      <c r="C780" s="1185"/>
      <c r="D780" s="1185"/>
      <c r="E780" s="1163"/>
      <c r="F780" s="176">
        <v>0</v>
      </c>
      <c r="G780" s="176">
        <v>0</v>
      </c>
      <c r="H780" s="176">
        <v>0</v>
      </c>
      <c r="I780" s="221">
        <v>0</v>
      </c>
    </row>
    <row r="781" spans="1:9" ht="13.5" thickBot="1">
      <c r="A781" s="93" t="s">
        <v>108</v>
      </c>
      <c r="B781" s="1161" t="s">
        <v>337</v>
      </c>
      <c r="C781" s="1185"/>
      <c r="D781" s="1185"/>
      <c r="E781" s="1163"/>
      <c r="F781" s="176">
        <v>0</v>
      </c>
      <c r="G781" s="176">
        <v>0</v>
      </c>
      <c r="H781" s="176">
        <v>0</v>
      </c>
      <c r="I781" s="221">
        <v>0</v>
      </c>
    </row>
    <row r="782" spans="1:9" ht="13.5" thickBot="1">
      <c r="A782" s="475"/>
      <c r="B782" s="1195" t="s">
        <v>511</v>
      </c>
      <c r="C782" s="1230"/>
      <c r="D782" s="1230"/>
      <c r="E782" s="1231"/>
      <c r="F782" s="471">
        <f>SUM(F779:F781)</f>
        <v>0</v>
      </c>
      <c r="G782" s="471">
        <f>SUM(G779:G781)</f>
        <v>0</v>
      </c>
      <c r="H782" s="471">
        <f>SUM(H779:H781)</f>
        <v>0</v>
      </c>
      <c r="I782" s="460">
        <v>0</v>
      </c>
    </row>
    <row r="783" spans="1:9" ht="13.5" thickBot="1">
      <c r="A783" s="93"/>
      <c r="B783" s="1161"/>
      <c r="C783" s="1215"/>
      <c r="D783" s="1215"/>
      <c r="E783" s="1093"/>
      <c r="F783" s="176"/>
      <c r="G783" s="176"/>
      <c r="H783" s="176"/>
      <c r="I783" s="221"/>
    </row>
    <row r="784" spans="1:9" ht="13.5" thickBot="1">
      <c r="A784" s="475" t="s">
        <v>112</v>
      </c>
      <c r="B784" s="1195" t="s">
        <v>512</v>
      </c>
      <c r="C784" s="1230"/>
      <c r="D784" s="1230"/>
      <c r="E784" s="1231"/>
      <c r="F784" s="474">
        <v>0</v>
      </c>
      <c r="G784" s="474">
        <v>0</v>
      </c>
      <c r="H784" s="474">
        <v>0</v>
      </c>
      <c r="I784" s="460">
        <v>0</v>
      </c>
    </row>
    <row r="785" spans="1:9" ht="12.75">
      <c r="A785" s="93"/>
      <c r="B785" s="1161"/>
      <c r="C785" s="1215"/>
      <c r="D785" s="1215"/>
      <c r="E785" s="1093"/>
      <c r="F785" s="176"/>
      <c r="G785" s="176"/>
      <c r="H785" s="176"/>
      <c r="I785" s="221"/>
    </row>
    <row r="786" spans="1:9" ht="12.75">
      <c r="A786" s="93" t="s">
        <v>114</v>
      </c>
      <c r="B786" s="1217" t="s">
        <v>513</v>
      </c>
      <c r="C786" s="1217"/>
      <c r="D786" s="1217"/>
      <c r="E786" s="1217"/>
      <c r="F786" s="469">
        <v>0</v>
      </c>
      <c r="G786" s="469">
        <v>0</v>
      </c>
      <c r="H786" s="469">
        <v>0</v>
      </c>
      <c r="I786" s="473">
        <v>0</v>
      </c>
    </row>
    <row r="787" spans="1:9" ht="12.75">
      <c r="A787" s="93" t="s">
        <v>117</v>
      </c>
      <c r="B787" s="1217" t="s">
        <v>514</v>
      </c>
      <c r="C787" s="1217"/>
      <c r="D787" s="1217"/>
      <c r="E787" s="1217"/>
      <c r="F787" s="469">
        <v>0</v>
      </c>
      <c r="G787" s="469">
        <v>0</v>
      </c>
      <c r="H787" s="469">
        <v>0</v>
      </c>
      <c r="I787" s="473">
        <v>0</v>
      </c>
    </row>
    <row r="788" spans="1:9" ht="13.5" thickBot="1">
      <c r="A788" s="93"/>
      <c r="B788" s="476"/>
      <c r="C788" s="476"/>
      <c r="D788" s="476"/>
      <c r="E788" s="476"/>
      <c r="F788" s="469"/>
      <c r="G788" s="469"/>
      <c r="H788" s="469"/>
      <c r="I788" s="473"/>
    </row>
    <row r="789" spans="1:9" ht="13.5" thickBot="1">
      <c r="A789" s="475"/>
      <c r="B789" s="1249" t="s">
        <v>398</v>
      </c>
      <c r="C789" s="1250"/>
      <c r="D789" s="1250"/>
      <c r="E789" s="1251"/>
      <c r="F789" s="657">
        <f>F777+F782+F784+F786+F787</f>
        <v>0</v>
      </c>
      <c r="G789" s="657">
        <f>G777+G782+G784+G786+G787</f>
        <v>0</v>
      </c>
      <c r="H789" s="657">
        <f>H777+H782+H784+H786+H787</f>
        <v>100837</v>
      </c>
      <c r="I789" s="729">
        <f>I777+I782+I784+I786+I787</f>
        <v>0</v>
      </c>
    </row>
    <row r="790" spans="1:9" ht="13.5" thickBot="1">
      <c r="A790" s="93"/>
      <c r="B790" s="1216"/>
      <c r="C790" s="1217"/>
      <c r="D790" s="1217"/>
      <c r="E790" s="1218"/>
      <c r="F790" s="469"/>
      <c r="G790" s="469"/>
      <c r="H790" s="469"/>
      <c r="I790" s="473"/>
    </row>
    <row r="791" spans="1:9" ht="13.5" thickBot="1">
      <c r="A791" s="475"/>
      <c r="B791" s="1158" t="s">
        <v>503</v>
      </c>
      <c r="C791" s="1159"/>
      <c r="D791" s="1159"/>
      <c r="E791" s="1160"/>
      <c r="F791" s="471">
        <f>F792+F793</f>
        <v>0</v>
      </c>
      <c r="G791" s="471">
        <f>G792+G793</f>
        <v>0</v>
      </c>
      <c r="H791" s="471">
        <f>H792+H793</f>
        <v>0</v>
      </c>
      <c r="I791" s="731">
        <f>I792+I793</f>
        <v>0</v>
      </c>
    </row>
    <row r="792" spans="1:9" ht="12.75">
      <c r="A792" s="658" t="s">
        <v>119</v>
      </c>
      <c r="B792" s="1161" t="s">
        <v>493</v>
      </c>
      <c r="C792" s="1162"/>
      <c r="D792" s="1162"/>
      <c r="E792" s="1163"/>
      <c r="F792" s="176">
        <v>0</v>
      </c>
      <c r="G792" s="176">
        <v>0</v>
      </c>
      <c r="H792" s="176">
        <v>0</v>
      </c>
      <c r="I792" s="221">
        <v>0</v>
      </c>
    </row>
    <row r="793" spans="1:9" ht="12.75">
      <c r="A793" s="658" t="s">
        <v>348</v>
      </c>
      <c r="B793" s="1161" t="s">
        <v>494</v>
      </c>
      <c r="C793" s="1215"/>
      <c r="D793" s="1215"/>
      <c r="E793" s="1093"/>
      <c r="F793" s="176">
        <v>0</v>
      </c>
      <c r="G793" s="176">
        <v>0</v>
      </c>
      <c r="H793" s="176">
        <v>0</v>
      </c>
      <c r="I793" s="221">
        <v>0</v>
      </c>
    </row>
    <row r="794" spans="1:9" ht="13.5" thickBot="1">
      <c r="A794" s="93"/>
      <c r="B794" s="1161"/>
      <c r="C794" s="964"/>
      <c r="D794" s="964"/>
      <c r="E794" s="965"/>
      <c r="F794" s="176"/>
      <c r="G794" s="176"/>
      <c r="H794" s="176"/>
      <c r="I794" s="221"/>
    </row>
    <row r="795" spans="1:9" ht="13.5" thickBot="1">
      <c r="A795" s="659" t="s">
        <v>349</v>
      </c>
      <c r="B795" s="1158" t="s">
        <v>515</v>
      </c>
      <c r="C795" s="1159"/>
      <c r="D795" s="1159"/>
      <c r="E795" s="1160"/>
      <c r="F795" s="471">
        <v>0</v>
      </c>
      <c r="G795" s="471">
        <v>0</v>
      </c>
      <c r="H795" s="471">
        <v>0</v>
      </c>
      <c r="I795" s="669">
        <v>0</v>
      </c>
    </row>
    <row r="796" spans="1:9" ht="12.75">
      <c r="A796" s="93"/>
      <c r="B796" s="477"/>
      <c r="C796" s="476"/>
      <c r="D796" s="476"/>
      <c r="E796" s="478"/>
      <c r="F796" s="176"/>
      <c r="G796" s="176"/>
      <c r="H796" s="176"/>
      <c r="I796" s="221"/>
    </row>
    <row r="797" spans="1:9" ht="12.75">
      <c r="A797" s="93"/>
      <c r="B797" s="1211" t="s">
        <v>516</v>
      </c>
      <c r="C797" s="1212"/>
      <c r="D797" s="1212"/>
      <c r="E797" s="1213"/>
      <c r="F797" s="236">
        <f>F777+F782+F784+F786+F787+F791+F795</f>
        <v>0</v>
      </c>
      <c r="G797" s="236">
        <f>G777+G782+G784+G786+G787+G791+G795</f>
        <v>0</v>
      </c>
      <c r="H797" s="236">
        <f>H777+H782+H784+H786+H787+H791+H795</f>
        <v>100837</v>
      </c>
      <c r="I797" s="181">
        <v>0</v>
      </c>
    </row>
    <row r="798" spans="1:9" ht="12.75">
      <c r="A798" s="93" t="s">
        <v>350</v>
      </c>
      <c r="B798" s="1161" t="s">
        <v>672</v>
      </c>
      <c r="C798" s="1258"/>
      <c r="D798" s="1258"/>
      <c r="E798" s="1259"/>
      <c r="F798" s="865">
        <v>0</v>
      </c>
      <c r="G798" s="863">
        <v>0</v>
      </c>
      <c r="H798" s="863">
        <v>39</v>
      </c>
      <c r="I798" s="866">
        <v>0</v>
      </c>
    </row>
    <row r="799" spans="1:9" ht="13.5" thickBot="1">
      <c r="A799" s="479" t="s">
        <v>351</v>
      </c>
      <c r="B799" s="1293" t="s">
        <v>673</v>
      </c>
      <c r="C799" s="1264"/>
      <c r="D799" s="1264"/>
      <c r="E799" s="1265"/>
      <c r="F799" s="222">
        <v>0</v>
      </c>
      <c r="G799" s="223">
        <v>0</v>
      </c>
      <c r="H799" s="223">
        <v>0</v>
      </c>
      <c r="I799" s="224">
        <v>0</v>
      </c>
    </row>
    <row r="800" ht="13.5" thickTop="1"/>
  </sheetData>
  <sheetProtection/>
  <mergeCells count="679">
    <mergeCell ref="B799:E799"/>
    <mergeCell ref="B670:E670"/>
    <mergeCell ref="B789:E789"/>
    <mergeCell ref="B791:E791"/>
    <mergeCell ref="B792:E792"/>
    <mergeCell ref="B793:E793"/>
    <mergeCell ref="B794:E794"/>
    <mergeCell ref="B795:E795"/>
    <mergeCell ref="B797:E797"/>
    <mergeCell ref="B783:E783"/>
    <mergeCell ref="B790:E790"/>
    <mergeCell ref="B777:E777"/>
    <mergeCell ref="B778:E778"/>
    <mergeCell ref="B779:E779"/>
    <mergeCell ref="B780:E780"/>
    <mergeCell ref="B781:E781"/>
    <mergeCell ref="B784:E784"/>
    <mergeCell ref="B785:E785"/>
    <mergeCell ref="B786:E786"/>
    <mergeCell ref="B787:E787"/>
    <mergeCell ref="B782:E782"/>
    <mergeCell ref="I770:I771"/>
    <mergeCell ref="B772:E772"/>
    <mergeCell ref="B773:E773"/>
    <mergeCell ref="B774:E774"/>
    <mergeCell ref="B775:E775"/>
    <mergeCell ref="B776:E776"/>
    <mergeCell ref="B762:E762"/>
    <mergeCell ref="F767:I767"/>
    <mergeCell ref="A770:A771"/>
    <mergeCell ref="B770:E771"/>
    <mergeCell ref="F770:F771"/>
    <mergeCell ref="G770:G771"/>
    <mergeCell ref="H770:H771"/>
    <mergeCell ref="B757:E757"/>
    <mergeCell ref="B758:E758"/>
    <mergeCell ref="B759:E759"/>
    <mergeCell ref="B761:E761"/>
    <mergeCell ref="B753:E753"/>
    <mergeCell ref="B754:E754"/>
    <mergeCell ref="B755:E755"/>
    <mergeCell ref="B756:E756"/>
    <mergeCell ref="B748:E748"/>
    <mergeCell ref="B750:E750"/>
    <mergeCell ref="B751:E751"/>
    <mergeCell ref="B752:E752"/>
    <mergeCell ref="F747:F748"/>
    <mergeCell ref="G747:G748"/>
    <mergeCell ref="H747:H748"/>
    <mergeCell ref="I747:I748"/>
    <mergeCell ref="B744:E744"/>
    <mergeCell ref="B745:E745"/>
    <mergeCell ref="B746:E746"/>
    <mergeCell ref="B747:E747"/>
    <mergeCell ref="B740:E740"/>
    <mergeCell ref="B741:E741"/>
    <mergeCell ref="B742:E742"/>
    <mergeCell ref="B743:E743"/>
    <mergeCell ref="B736:E736"/>
    <mergeCell ref="B737:E737"/>
    <mergeCell ref="B738:E738"/>
    <mergeCell ref="B739:E739"/>
    <mergeCell ref="B732:E732"/>
    <mergeCell ref="B733:E733"/>
    <mergeCell ref="B734:E734"/>
    <mergeCell ref="B735:E735"/>
    <mergeCell ref="B728:E728"/>
    <mergeCell ref="B729:E729"/>
    <mergeCell ref="B730:E730"/>
    <mergeCell ref="B731:E731"/>
    <mergeCell ref="B724:E724"/>
    <mergeCell ref="B725:E725"/>
    <mergeCell ref="B726:E726"/>
    <mergeCell ref="B727:E727"/>
    <mergeCell ref="B720:E720"/>
    <mergeCell ref="B721:E721"/>
    <mergeCell ref="B722:E722"/>
    <mergeCell ref="B723:E723"/>
    <mergeCell ref="B716:E716"/>
    <mergeCell ref="B717:E717"/>
    <mergeCell ref="B718:E718"/>
    <mergeCell ref="B719:E719"/>
    <mergeCell ref="B712:E712"/>
    <mergeCell ref="B713:E713"/>
    <mergeCell ref="B714:E714"/>
    <mergeCell ref="B715:E715"/>
    <mergeCell ref="G709:G710"/>
    <mergeCell ref="H709:H710"/>
    <mergeCell ref="I709:I710"/>
    <mergeCell ref="B711:E711"/>
    <mergeCell ref="B673:E673"/>
    <mergeCell ref="B674:E674"/>
    <mergeCell ref="B675:E675"/>
    <mergeCell ref="F709:F710"/>
    <mergeCell ref="F707:I707"/>
    <mergeCell ref="B676:E676"/>
    <mergeCell ref="B678:E678"/>
    <mergeCell ref="B680:E680"/>
    <mergeCell ref="B620:E620"/>
    <mergeCell ref="B613:E613"/>
    <mergeCell ref="B610:E610"/>
    <mergeCell ref="B611:E611"/>
    <mergeCell ref="B612:E612"/>
    <mergeCell ref="B523:E523"/>
    <mergeCell ref="B510:E510"/>
    <mergeCell ref="B511:E511"/>
    <mergeCell ref="B512:E512"/>
    <mergeCell ref="B513:E513"/>
    <mergeCell ref="B522:E522"/>
    <mergeCell ref="B407:E407"/>
    <mergeCell ref="B408:E408"/>
    <mergeCell ref="B427:E427"/>
    <mergeCell ref="B517:E517"/>
    <mergeCell ref="B405:E405"/>
    <mergeCell ref="B406:E406"/>
    <mergeCell ref="B401:E401"/>
    <mergeCell ref="B402:E402"/>
    <mergeCell ref="B397:E397"/>
    <mergeCell ref="B400:E400"/>
    <mergeCell ref="B403:E403"/>
    <mergeCell ref="B404:E404"/>
    <mergeCell ref="F590:I590"/>
    <mergeCell ref="B672:E672"/>
    <mergeCell ref="B662:E662"/>
    <mergeCell ref="B663:E663"/>
    <mergeCell ref="B664:E664"/>
    <mergeCell ref="B665:E665"/>
    <mergeCell ref="B636:E636"/>
    <mergeCell ref="B625:E625"/>
    <mergeCell ref="B618:E618"/>
    <mergeCell ref="B619:E619"/>
    <mergeCell ref="F118:I118"/>
    <mergeCell ref="F236:I236"/>
    <mergeCell ref="G354:I354"/>
    <mergeCell ref="F474:I474"/>
    <mergeCell ref="B671:E671"/>
    <mergeCell ref="B658:E658"/>
    <mergeCell ref="B659:E659"/>
    <mergeCell ref="B660:E660"/>
    <mergeCell ref="B661:E661"/>
    <mergeCell ref="B666:E666"/>
    <mergeCell ref="B667:E667"/>
    <mergeCell ref="B657:E657"/>
    <mergeCell ref="B653:E653"/>
    <mergeCell ref="B654:E654"/>
    <mergeCell ref="B668:E668"/>
    <mergeCell ref="F651:F652"/>
    <mergeCell ref="F648:I648"/>
    <mergeCell ref="B642:E642"/>
    <mergeCell ref="G651:G652"/>
    <mergeCell ref="H651:H652"/>
    <mergeCell ref="I651:I652"/>
    <mergeCell ref="I630:I631"/>
    <mergeCell ref="B631:E631"/>
    <mergeCell ref="B634:E634"/>
    <mergeCell ref="B635:E635"/>
    <mergeCell ref="B630:E630"/>
    <mergeCell ref="F630:F631"/>
    <mergeCell ref="G630:G631"/>
    <mergeCell ref="H630:H631"/>
    <mergeCell ref="B626:E626"/>
    <mergeCell ref="B627:E627"/>
    <mergeCell ref="B628:E628"/>
    <mergeCell ref="B629:E629"/>
    <mergeCell ref="B614:E614"/>
    <mergeCell ref="B615:E615"/>
    <mergeCell ref="B616:E616"/>
    <mergeCell ref="B617:E617"/>
    <mergeCell ref="B621:E621"/>
    <mergeCell ref="B637:E637"/>
    <mergeCell ref="B638:E638"/>
    <mergeCell ref="B644:E644"/>
    <mergeCell ref="B639:E639"/>
    <mergeCell ref="B640:E640"/>
    <mergeCell ref="B641:E641"/>
    <mergeCell ref="A709:A710"/>
    <mergeCell ref="B709:E710"/>
    <mergeCell ref="B622:E622"/>
    <mergeCell ref="B623:E623"/>
    <mergeCell ref="B624:E624"/>
    <mergeCell ref="B645:E645"/>
    <mergeCell ref="A651:A652"/>
    <mergeCell ref="B651:E652"/>
    <mergeCell ref="B655:E655"/>
    <mergeCell ref="B656:E656"/>
    <mergeCell ref="B602:E602"/>
    <mergeCell ref="B603:E603"/>
    <mergeCell ref="B604:E604"/>
    <mergeCell ref="B605:E605"/>
    <mergeCell ref="B606:E606"/>
    <mergeCell ref="B607:E607"/>
    <mergeCell ref="B608:E608"/>
    <mergeCell ref="B609:E609"/>
    <mergeCell ref="B594:E594"/>
    <mergeCell ref="B595:E595"/>
    <mergeCell ref="B596:E596"/>
    <mergeCell ref="B597:E597"/>
    <mergeCell ref="B598:E598"/>
    <mergeCell ref="B599:E599"/>
    <mergeCell ref="B600:E600"/>
    <mergeCell ref="B601:E601"/>
    <mergeCell ref="F592:F593"/>
    <mergeCell ref="G592:G593"/>
    <mergeCell ref="H592:H593"/>
    <mergeCell ref="I592:I593"/>
    <mergeCell ref="A592:A593"/>
    <mergeCell ref="B592:E593"/>
    <mergeCell ref="B560:E560"/>
    <mergeCell ref="B561:E561"/>
    <mergeCell ref="B562:E562"/>
    <mergeCell ref="B563:E563"/>
    <mergeCell ref="B564:E564"/>
    <mergeCell ref="B566:E566"/>
    <mergeCell ref="B569:E569"/>
    <mergeCell ref="B555:E555"/>
    <mergeCell ref="B556:E556"/>
    <mergeCell ref="B559:E559"/>
    <mergeCell ref="B558:E558"/>
    <mergeCell ref="B543:E543"/>
    <mergeCell ref="B544:E544"/>
    <mergeCell ref="B545:E545"/>
    <mergeCell ref="B554:E554"/>
    <mergeCell ref="B550:E550"/>
    <mergeCell ref="B551:E551"/>
    <mergeCell ref="B552:E552"/>
    <mergeCell ref="B553:E553"/>
    <mergeCell ref="B546:E546"/>
    <mergeCell ref="B547:E547"/>
    <mergeCell ref="B548:E548"/>
    <mergeCell ref="B549:E549"/>
    <mergeCell ref="B541:E541"/>
    <mergeCell ref="B542:E542"/>
    <mergeCell ref="F536:I536"/>
    <mergeCell ref="A539:A540"/>
    <mergeCell ref="B539:E540"/>
    <mergeCell ref="F539:F540"/>
    <mergeCell ref="G539:G540"/>
    <mergeCell ref="H539:H540"/>
    <mergeCell ref="I539:I540"/>
    <mergeCell ref="B521:E521"/>
    <mergeCell ref="I514:I515"/>
    <mergeCell ref="B515:E515"/>
    <mergeCell ref="B518:E518"/>
    <mergeCell ref="B519:E519"/>
    <mergeCell ref="B514:E514"/>
    <mergeCell ref="F514:F515"/>
    <mergeCell ref="G514:G515"/>
    <mergeCell ref="H514:H515"/>
    <mergeCell ref="B520:E520"/>
    <mergeCell ref="B527:E527"/>
    <mergeCell ref="B528:E528"/>
    <mergeCell ref="B524:E524"/>
    <mergeCell ref="B525:E525"/>
    <mergeCell ref="B526:E526"/>
    <mergeCell ref="B497:E497"/>
    <mergeCell ref="B633:E633"/>
    <mergeCell ref="B502:E502"/>
    <mergeCell ref="B506:E506"/>
    <mergeCell ref="B507:E507"/>
    <mergeCell ref="B508:E508"/>
    <mergeCell ref="B509:E509"/>
    <mergeCell ref="B503:E503"/>
    <mergeCell ref="B504:E504"/>
    <mergeCell ref="B505:E505"/>
    <mergeCell ref="B498:E498"/>
    <mergeCell ref="B499:E499"/>
    <mergeCell ref="B500:E500"/>
    <mergeCell ref="B501:E501"/>
    <mergeCell ref="B494:E494"/>
    <mergeCell ref="B495:E495"/>
    <mergeCell ref="B496:E496"/>
    <mergeCell ref="B490:E490"/>
    <mergeCell ref="B491:E491"/>
    <mergeCell ref="B492:E492"/>
    <mergeCell ref="B493:E493"/>
    <mergeCell ref="B482:E482"/>
    <mergeCell ref="B483:E483"/>
    <mergeCell ref="B484:E484"/>
    <mergeCell ref="B485:E485"/>
    <mergeCell ref="B486:E486"/>
    <mergeCell ref="B487:E487"/>
    <mergeCell ref="B488:E488"/>
    <mergeCell ref="B489:E489"/>
    <mergeCell ref="B480:E480"/>
    <mergeCell ref="B481:E481"/>
    <mergeCell ref="F476:F477"/>
    <mergeCell ref="G476:G477"/>
    <mergeCell ref="A476:A477"/>
    <mergeCell ref="B476:E477"/>
    <mergeCell ref="B478:E478"/>
    <mergeCell ref="B479:E479"/>
    <mergeCell ref="H476:H477"/>
    <mergeCell ref="I476:I477"/>
    <mergeCell ref="B442:E442"/>
    <mergeCell ref="B444:E444"/>
    <mergeCell ref="B446:E446"/>
    <mergeCell ref="B431:E431"/>
    <mergeCell ref="B432:E432"/>
    <mergeCell ref="B433:E433"/>
    <mergeCell ref="B436:E436"/>
    <mergeCell ref="B435:E435"/>
    <mergeCell ref="B437:E437"/>
    <mergeCell ref="B439:E439"/>
    <mergeCell ref="B440:E440"/>
    <mergeCell ref="B441:E441"/>
    <mergeCell ref="B438:E438"/>
    <mergeCell ref="B428:E428"/>
    <mergeCell ref="B429:E429"/>
    <mergeCell ref="B430:E430"/>
    <mergeCell ref="B423:E423"/>
    <mergeCell ref="B424:E424"/>
    <mergeCell ref="B425:E425"/>
    <mergeCell ref="B426:E426"/>
    <mergeCell ref="B422:E422"/>
    <mergeCell ref="B418:E418"/>
    <mergeCell ref="B419:E419"/>
    <mergeCell ref="F413:I413"/>
    <mergeCell ref="H416:H417"/>
    <mergeCell ref="I416:I417"/>
    <mergeCell ref="B420:E420"/>
    <mergeCell ref="B421:E421"/>
    <mergeCell ref="A416:A417"/>
    <mergeCell ref="B416:E417"/>
    <mergeCell ref="F416:F417"/>
    <mergeCell ref="G416:G417"/>
    <mergeCell ref="B409:E409"/>
    <mergeCell ref="B410:E410"/>
    <mergeCell ref="I394:I395"/>
    <mergeCell ref="B395:E395"/>
    <mergeCell ref="B398:E398"/>
    <mergeCell ref="B399:E399"/>
    <mergeCell ref="B394:E394"/>
    <mergeCell ref="F394:F395"/>
    <mergeCell ref="G394:G395"/>
    <mergeCell ref="H394:H395"/>
    <mergeCell ref="B386:E386"/>
    <mergeCell ref="B387:E387"/>
    <mergeCell ref="B388:E388"/>
    <mergeCell ref="B389:E389"/>
    <mergeCell ref="B390:E390"/>
    <mergeCell ref="B391:E391"/>
    <mergeCell ref="B392:E392"/>
    <mergeCell ref="B393:E393"/>
    <mergeCell ref="B378:E378"/>
    <mergeCell ref="B379:E379"/>
    <mergeCell ref="B380:E380"/>
    <mergeCell ref="B381:E381"/>
    <mergeCell ref="B382:E382"/>
    <mergeCell ref="B383:E383"/>
    <mergeCell ref="B384:E384"/>
    <mergeCell ref="B385:E385"/>
    <mergeCell ref="B377:E377"/>
    <mergeCell ref="F59:I59"/>
    <mergeCell ref="B374:E374"/>
    <mergeCell ref="B375:E375"/>
    <mergeCell ref="B376:E376"/>
    <mergeCell ref="B370:E370"/>
    <mergeCell ref="B371:E371"/>
    <mergeCell ref="B372:E372"/>
    <mergeCell ref="B373:E373"/>
    <mergeCell ref="B366:E366"/>
    <mergeCell ref="B367:E367"/>
    <mergeCell ref="B368:E368"/>
    <mergeCell ref="B369:E369"/>
    <mergeCell ref="B362:E362"/>
    <mergeCell ref="B363:E363"/>
    <mergeCell ref="B364:E364"/>
    <mergeCell ref="B365:E365"/>
    <mergeCell ref="B358:E358"/>
    <mergeCell ref="B359:E359"/>
    <mergeCell ref="B360:E360"/>
    <mergeCell ref="B361:E361"/>
    <mergeCell ref="A356:A357"/>
    <mergeCell ref="B356:E357"/>
    <mergeCell ref="B327:E327"/>
    <mergeCell ref="B326:E326"/>
    <mergeCell ref="I356:I357"/>
    <mergeCell ref="B322:E322"/>
    <mergeCell ref="B324:E324"/>
    <mergeCell ref="B328:E328"/>
    <mergeCell ref="F356:F357"/>
    <mergeCell ref="G356:G357"/>
    <mergeCell ref="B314:E314"/>
    <mergeCell ref="B317:E317"/>
    <mergeCell ref="B316:E316"/>
    <mergeCell ref="H356:H357"/>
    <mergeCell ref="B318:E318"/>
    <mergeCell ref="B319:E319"/>
    <mergeCell ref="B320:E320"/>
    <mergeCell ref="B321:E321"/>
    <mergeCell ref="F294:I294"/>
    <mergeCell ref="B308:E308"/>
    <mergeCell ref="B309:E309"/>
    <mergeCell ref="B310:E310"/>
    <mergeCell ref="B306:E306"/>
    <mergeCell ref="B307:E307"/>
    <mergeCell ref="H297:H298"/>
    <mergeCell ref="I297:I298"/>
    <mergeCell ref="F297:F298"/>
    <mergeCell ref="G297:G298"/>
    <mergeCell ref="B301:E301"/>
    <mergeCell ref="B302:E302"/>
    <mergeCell ref="B299:E299"/>
    <mergeCell ref="B300:E300"/>
    <mergeCell ref="A297:A298"/>
    <mergeCell ref="B297:E298"/>
    <mergeCell ref="B312:E312"/>
    <mergeCell ref="B313:E313"/>
    <mergeCell ref="B303:E303"/>
    <mergeCell ref="B311:E311"/>
    <mergeCell ref="B283:E283"/>
    <mergeCell ref="B284:E284"/>
    <mergeCell ref="B291:E291"/>
    <mergeCell ref="B292:E292"/>
    <mergeCell ref="B287:E287"/>
    <mergeCell ref="B290:E290"/>
    <mergeCell ref="B288:E288"/>
    <mergeCell ref="B289:E289"/>
    <mergeCell ref="B285:E285"/>
    <mergeCell ref="I276:I277"/>
    <mergeCell ref="B277:E277"/>
    <mergeCell ref="B278:E278"/>
    <mergeCell ref="B281:E281"/>
    <mergeCell ref="B276:E276"/>
    <mergeCell ref="F276:F277"/>
    <mergeCell ref="G276:G277"/>
    <mergeCell ref="H276:H277"/>
    <mergeCell ref="B272:E272"/>
    <mergeCell ref="B273:E273"/>
    <mergeCell ref="B274:E274"/>
    <mergeCell ref="B275:E275"/>
    <mergeCell ref="B259:E259"/>
    <mergeCell ref="B325:E325"/>
    <mergeCell ref="B268:E268"/>
    <mergeCell ref="B269:E269"/>
    <mergeCell ref="B270:E270"/>
    <mergeCell ref="B271:E271"/>
    <mergeCell ref="B264:E264"/>
    <mergeCell ref="B265:E265"/>
    <mergeCell ref="B266:E266"/>
    <mergeCell ref="B267:E267"/>
    <mergeCell ref="B260:E260"/>
    <mergeCell ref="B261:E261"/>
    <mergeCell ref="B262:E262"/>
    <mergeCell ref="B263:E263"/>
    <mergeCell ref="B256:E256"/>
    <mergeCell ref="B257:E257"/>
    <mergeCell ref="B258:E258"/>
    <mergeCell ref="B252:E252"/>
    <mergeCell ref="B253:E253"/>
    <mergeCell ref="B254:E254"/>
    <mergeCell ref="B255:E255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41:E241"/>
    <mergeCell ref="B242:E242"/>
    <mergeCell ref="B243:E243"/>
    <mergeCell ref="F238:F239"/>
    <mergeCell ref="A238:A239"/>
    <mergeCell ref="B238:E239"/>
    <mergeCell ref="B206:E206"/>
    <mergeCell ref="B240:E240"/>
    <mergeCell ref="H238:H239"/>
    <mergeCell ref="I238:I239"/>
    <mergeCell ref="B203:E203"/>
    <mergeCell ref="B205:E205"/>
    <mergeCell ref="B207:E207"/>
    <mergeCell ref="G238:G239"/>
    <mergeCell ref="B200:E200"/>
    <mergeCell ref="B201:E201"/>
    <mergeCell ref="B202:E202"/>
    <mergeCell ref="B195:E195"/>
    <mergeCell ref="B196:E196"/>
    <mergeCell ref="B197:E197"/>
    <mergeCell ref="B198:E198"/>
    <mergeCell ref="H180:H181"/>
    <mergeCell ref="I180:I181"/>
    <mergeCell ref="F177:I177"/>
    <mergeCell ref="B191:E191"/>
    <mergeCell ref="B184:E184"/>
    <mergeCell ref="B185:E185"/>
    <mergeCell ref="B187:E187"/>
    <mergeCell ref="B188:E188"/>
    <mergeCell ref="B189:E189"/>
    <mergeCell ref="B190:E190"/>
    <mergeCell ref="A180:A181"/>
    <mergeCell ref="B180:E181"/>
    <mergeCell ref="F180:F181"/>
    <mergeCell ref="G180:G181"/>
    <mergeCell ref="I158:I159"/>
    <mergeCell ref="B159:E159"/>
    <mergeCell ref="B162:E162"/>
    <mergeCell ref="B163:E163"/>
    <mergeCell ref="B158:E158"/>
    <mergeCell ref="F158:F159"/>
    <mergeCell ref="B161:E161"/>
    <mergeCell ref="B160:E160"/>
    <mergeCell ref="G158:G159"/>
    <mergeCell ref="H158:H159"/>
    <mergeCell ref="B154:E154"/>
    <mergeCell ref="B155:E155"/>
    <mergeCell ref="B156:E156"/>
    <mergeCell ref="B157:E157"/>
    <mergeCell ref="B141:E141"/>
    <mergeCell ref="B286:E286"/>
    <mergeCell ref="B150:E150"/>
    <mergeCell ref="B151:E151"/>
    <mergeCell ref="B152:E152"/>
    <mergeCell ref="B153:E153"/>
    <mergeCell ref="B146:E146"/>
    <mergeCell ref="B147:E147"/>
    <mergeCell ref="B148:E148"/>
    <mergeCell ref="B149:E149"/>
    <mergeCell ref="B142:E142"/>
    <mergeCell ref="B143:E143"/>
    <mergeCell ref="B144:E144"/>
    <mergeCell ref="B145:E145"/>
    <mergeCell ref="B138:E138"/>
    <mergeCell ref="B139:E139"/>
    <mergeCell ref="B140:E140"/>
    <mergeCell ref="B134:E134"/>
    <mergeCell ref="B135:E135"/>
    <mergeCell ref="B136:E136"/>
    <mergeCell ref="B137:E137"/>
    <mergeCell ref="B132:E132"/>
    <mergeCell ref="B133:E133"/>
    <mergeCell ref="B126:E126"/>
    <mergeCell ref="B127:E127"/>
    <mergeCell ref="B128:E128"/>
    <mergeCell ref="B129:E129"/>
    <mergeCell ref="A120:A121"/>
    <mergeCell ref="B120:E121"/>
    <mergeCell ref="B130:E130"/>
    <mergeCell ref="B131:E131"/>
    <mergeCell ref="B122:E122"/>
    <mergeCell ref="B123:E123"/>
    <mergeCell ref="B124:E124"/>
    <mergeCell ref="B125:E125"/>
    <mergeCell ref="G120:G121"/>
    <mergeCell ref="B28:E28"/>
    <mergeCell ref="B11:E11"/>
    <mergeCell ref="B84:E84"/>
    <mergeCell ref="B32:E32"/>
    <mergeCell ref="B36:E36"/>
    <mergeCell ref="B13:E13"/>
    <mergeCell ref="B85:E85"/>
    <mergeCell ref="B83:E83"/>
    <mergeCell ref="B77:E78"/>
    <mergeCell ref="B12:E12"/>
    <mergeCell ref="H120:H121"/>
    <mergeCell ref="I120:I121"/>
    <mergeCell ref="B64:E64"/>
    <mergeCell ref="B102:E102"/>
    <mergeCell ref="B87:E87"/>
    <mergeCell ref="B101:E101"/>
    <mergeCell ref="B103:E103"/>
    <mergeCell ref="B100:E100"/>
    <mergeCell ref="F120:F121"/>
    <mergeCell ref="I8:I9"/>
    <mergeCell ref="A8:A9"/>
    <mergeCell ref="B41:E41"/>
    <mergeCell ref="B14:E14"/>
    <mergeCell ref="B20:E20"/>
    <mergeCell ref="B21:E21"/>
    <mergeCell ref="B22:E22"/>
    <mergeCell ref="B35:E35"/>
    <mergeCell ref="B23:E23"/>
    <mergeCell ref="B10:E10"/>
    <mergeCell ref="F77:F78"/>
    <mergeCell ref="F1:I1"/>
    <mergeCell ref="F7:I7"/>
    <mergeCell ref="G8:G9"/>
    <mergeCell ref="H8:H9"/>
    <mergeCell ref="A3:I3"/>
    <mergeCell ref="A5:I5"/>
    <mergeCell ref="A4:I4"/>
    <mergeCell ref="F8:F9"/>
    <mergeCell ref="B8:E9"/>
    <mergeCell ref="H46:H47"/>
    <mergeCell ref="G46:G47"/>
    <mergeCell ref="I77:I78"/>
    <mergeCell ref="I46:I47"/>
    <mergeCell ref="G77:G78"/>
    <mergeCell ref="H77:H78"/>
    <mergeCell ref="B110:E110"/>
    <mergeCell ref="B18:E18"/>
    <mergeCell ref="B33:E33"/>
    <mergeCell ref="B34:E34"/>
    <mergeCell ref="B96:E96"/>
    <mergeCell ref="B90:E90"/>
    <mergeCell ref="B107:E107"/>
    <mergeCell ref="B105:E105"/>
    <mergeCell ref="B108:E108"/>
    <mergeCell ref="B109:E109"/>
    <mergeCell ref="B86:E86"/>
    <mergeCell ref="B99:E99"/>
    <mergeCell ref="F46:F47"/>
    <mergeCell ref="B60:E60"/>
    <mergeCell ref="B47:E47"/>
    <mergeCell ref="B89:E89"/>
    <mergeCell ref="B49:E49"/>
    <mergeCell ref="B70:E70"/>
    <mergeCell ref="B91:E91"/>
    <mergeCell ref="B94:E94"/>
    <mergeCell ref="B19:E19"/>
    <mergeCell ref="B27:E27"/>
    <mergeCell ref="B29:E29"/>
    <mergeCell ref="B30:E30"/>
    <mergeCell ref="B26:E26"/>
    <mergeCell ref="B25:E25"/>
    <mergeCell ref="A77:A78"/>
    <mergeCell ref="B67:E67"/>
    <mergeCell ref="B68:E68"/>
    <mergeCell ref="B69:E69"/>
    <mergeCell ref="B15:E15"/>
    <mergeCell ref="B80:E80"/>
    <mergeCell ref="B82:E82"/>
    <mergeCell ref="B24:E24"/>
    <mergeCell ref="B16:E16"/>
    <mergeCell ref="B17:E17"/>
    <mergeCell ref="B65:E65"/>
    <mergeCell ref="B66:E66"/>
    <mergeCell ref="B81:E81"/>
    <mergeCell ref="B40:E40"/>
    <mergeCell ref="B73:E73"/>
    <mergeCell ref="B95:E95"/>
    <mergeCell ref="B61:E61"/>
    <mergeCell ref="B63:E63"/>
    <mergeCell ref="B92:E92"/>
    <mergeCell ref="B93:E93"/>
    <mergeCell ref="B88:E88"/>
    <mergeCell ref="B72:E72"/>
    <mergeCell ref="B79:E79"/>
    <mergeCell ref="B62:E62"/>
    <mergeCell ref="B42:E42"/>
    <mergeCell ref="B46:E46"/>
    <mergeCell ref="B43:E43"/>
    <mergeCell ref="B31:E31"/>
    <mergeCell ref="B45:E45"/>
    <mergeCell ref="B44:E44"/>
    <mergeCell ref="B39:E39"/>
    <mergeCell ref="B37:E37"/>
    <mergeCell ref="B38:E38"/>
    <mergeCell ref="B305:E305"/>
    <mergeCell ref="B170:E170"/>
    <mergeCell ref="B171:E171"/>
    <mergeCell ref="B172:E172"/>
    <mergeCell ref="B279:E279"/>
    <mergeCell ref="B282:E282"/>
    <mergeCell ref="B192:E192"/>
    <mergeCell ref="B193:E193"/>
    <mergeCell ref="B194:E194"/>
    <mergeCell ref="B199:E199"/>
    <mergeCell ref="B104:E104"/>
    <mergeCell ref="B97:E97"/>
    <mergeCell ref="B111:E111"/>
    <mergeCell ref="B304:E304"/>
    <mergeCell ref="B164:E164"/>
    <mergeCell ref="B167:E167"/>
    <mergeCell ref="B168:E168"/>
    <mergeCell ref="B169:E169"/>
    <mergeCell ref="B165:E165"/>
    <mergeCell ref="B166:E166"/>
    <mergeCell ref="B798:E798"/>
    <mergeCell ref="B173:E173"/>
    <mergeCell ref="B174:E174"/>
    <mergeCell ref="B445:E445"/>
    <mergeCell ref="B567:E567"/>
    <mergeCell ref="B568:E568"/>
    <mergeCell ref="B679:E679"/>
    <mergeCell ref="B186:E186"/>
    <mergeCell ref="B182:E182"/>
    <mergeCell ref="B183:E183"/>
  </mergeCells>
  <printOptions/>
  <pageMargins left="0.75" right="0.75" top="1" bottom="1" header="0.5" footer="0.5"/>
  <pageSetup firstPageNumber="26" useFirstPageNumber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826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4.125" style="289" customWidth="1"/>
    <col min="2" max="4" width="6.75390625" style="289" customWidth="1"/>
    <col min="5" max="5" width="16.75390625" style="289" customWidth="1"/>
    <col min="6" max="8" width="13.875" style="289" customWidth="1"/>
    <col min="9" max="9" width="13.875" style="348" customWidth="1"/>
    <col min="10" max="16384" width="9.125" style="289" customWidth="1"/>
  </cols>
  <sheetData>
    <row r="1" spans="1:10" ht="15">
      <c r="A1" s="287"/>
      <c r="B1" s="287"/>
      <c r="C1" s="287"/>
      <c r="D1" s="287"/>
      <c r="E1" s="287"/>
      <c r="F1" s="287"/>
      <c r="G1" s="1330" t="s">
        <v>38</v>
      </c>
      <c r="H1" s="1330"/>
      <c r="I1" s="1330"/>
      <c r="J1" s="288"/>
    </row>
    <row r="2" spans="1:9" ht="12.75">
      <c r="A2" s="290"/>
      <c r="B2" s="290"/>
      <c r="C2" s="290"/>
      <c r="D2" s="290"/>
      <c r="E2" s="290"/>
      <c r="F2" s="290"/>
      <c r="G2" s="290"/>
      <c r="H2" s="290"/>
      <c r="I2" s="291"/>
    </row>
    <row r="3" spans="1:9" ht="12" customHeight="1">
      <c r="A3" s="1100" t="s">
        <v>874</v>
      </c>
      <c r="B3" s="1100"/>
      <c r="C3" s="1100"/>
      <c r="D3" s="1100"/>
      <c r="E3" s="1100"/>
      <c r="F3" s="1100"/>
      <c r="G3" s="1100"/>
      <c r="H3" s="1100"/>
      <c r="I3" s="1100"/>
    </row>
    <row r="4" spans="1:9" ht="28.5" customHeight="1">
      <c r="A4" s="1332" t="s">
        <v>693</v>
      </c>
      <c r="B4" s="1332"/>
      <c r="C4" s="1332"/>
      <c r="D4" s="1332"/>
      <c r="E4" s="1332"/>
      <c r="F4" s="1332"/>
      <c r="G4" s="1332"/>
      <c r="H4" s="1332"/>
      <c r="I4" s="1332"/>
    </row>
    <row r="5" spans="1:9" ht="12.75">
      <c r="A5" s="287"/>
      <c r="B5" s="287"/>
      <c r="C5" s="287"/>
      <c r="D5" s="287"/>
      <c r="E5" s="287"/>
      <c r="F5" s="287"/>
      <c r="G5" s="287"/>
      <c r="H5" s="287"/>
      <c r="I5" s="292"/>
    </row>
    <row r="6" spans="1:9" ht="13.5" thickBot="1">
      <c r="A6" s="287"/>
      <c r="B6" s="287"/>
      <c r="C6" s="287"/>
      <c r="D6" s="287"/>
      <c r="E6" s="287"/>
      <c r="F6" s="287"/>
      <c r="G6" s="1331" t="s">
        <v>70</v>
      </c>
      <c r="H6" s="1331"/>
      <c r="I6" s="1331"/>
    </row>
    <row r="7" spans="1:9" ht="14.25" customHeight="1" thickTop="1">
      <c r="A7" s="1333" t="s">
        <v>71</v>
      </c>
      <c r="B7" s="1317" t="s">
        <v>39</v>
      </c>
      <c r="C7" s="1318"/>
      <c r="D7" s="1318"/>
      <c r="E7" s="1319"/>
      <c r="F7" s="1327" t="s">
        <v>694</v>
      </c>
      <c r="G7" s="1328" t="s">
        <v>649</v>
      </c>
      <c r="H7" s="1327" t="s">
        <v>650</v>
      </c>
      <c r="I7" s="915" t="s">
        <v>695</v>
      </c>
    </row>
    <row r="8" spans="1:9" ht="14.25" customHeight="1">
      <c r="A8" s="1334"/>
      <c r="B8" s="1320"/>
      <c r="C8" s="1321"/>
      <c r="D8" s="1321"/>
      <c r="E8" s="1322"/>
      <c r="F8" s="942"/>
      <c r="G8" s="1329"/>
      <c r="H8" s="942"/>
      <c r="I8" s="939"/>
    </row>
    <row r="9" spans="1:9" ht="12.75" customHeight="1" thickBot="1">
      <c r="A9" s="1335"/>
      <c r="B9" s="1326" t="s">
        <v>75</v>
      </c>
      <c r="C9" s="1326"/>
      <c r="D9" s="1326"/>
      <c r="E9" s="1326"/>
      <c r="F9" s="482" t="s">
        <v>77</v>
      </c>
      <c r="G9" s="482" t="s">
        <v>85</v>
      </c>
      <c r="H9" s="193"/>
      <c r="I9" s="184" t="s">
        <v>92</v>
      </c>
    </row>
    <row r="10" spans="1:9" ht="12.75">
      <c r="A10" s="104" t="s">
        <v>75</v>
      </c>
      <c r="B10" s="1323" t="s">
        <v>161</v>
      </c>
      <c r="C10" s="1324"/>
      <c r="D10" s="1324"/>
      <c r="E10" s="1325"/>
      <c r="I10" s="185"/>
    </row>
    <row r="11" spans="1:9" ht="12.75">
      <c r="A11" s="104"/>
      <c r="B11" s="1303" t="s">
        <v>153</v>
      </c>
      <c r="C11" s="1304"/>
      <c r="D11" s="1304"/>
      <c r="E11" s="1305"/>
      <c r="F11" s="293">
        <f>SUM(F12:F13)</f>
        <v>3517</v>
      </c>
      <c r="G11" s="293">
        <f>SUM(G12:G13)</f>
        <v>3632</v>
      </c>
      <c r="H11" s="293">
        <f>SUM(H12:H13)</f>
        <v>0</v>
      </c>
      <c r="I11" s="294">
        <f>H11/G11*100</f>
        <v>0</v>
      </c>
    </row>
    <row r="12" spans="1:9" ht="12.75">
      <c r="A12" s="104"/>
      <c r="B12" s="1300" t="s">
        <v>346</v>
      </c>
      <c r="C12" s="1301"/>
      <c r="D12" s="1301"/>
      <c r="E12" s="1302"/>
      <c r="F12" s="182">
        <v>0</v>
      </c>
      <c r="G12" s="182">
        <v>4</v>
      </c>
      <c r="H12" s="182">
        <v>0</v>
      </c>
      <c r="I12" s="295">
        <v>0</v>
      </c>
    </row>
    <row r="13" spans="1:9" ht="12.75">
      <c r="A13" s="104"/>
      <c r="B13" s="1300" t="s">
        <v>347</v>
      </c>
      <c r="C13" s="1301"/>
      <c r="D13" s="1301"/>
      <c r="E13" s="1302"/>
      <c r="F13" s="183">
        <v>3517</v>
      </c>
      <c r="G13" s="183">
        <f>G14-G12</f>
        <v>3628</v>
      </c>
      <c r="H13" s="183">
        <v>0</v>
      </c>
      <c r="I13" s="295">
        <f>H14/G13*100</f>
        <v>0</v>
      </c>
    </row>
    <row r="14" spans="1:9" ht="12.75">
      <c r="A14" s="104"/>
      <c r="B14" s="1303" t="s">
        <v>154</v>
      </c>
      <c r="C14" s="1304"/>
      <c r="D14" s="1304"/>
      <c r="E14" s="1305"/>
      <c r="F14" s="293">
        <f>SUM(F15:F21)</f>
        <v>3517</v>
      </c>
      <c r="G14" s="293">
        <f>SUM(G15:G21)</f>
        <v>3632</v>
      </c>
      <c r="H14" s="293">
        <f>SUM(H15:H21)</f>
        <v>0</v>
      </c>
      <c r="I14" s="294">
        <f>H14/G14*100</f>
        <v>0</v>
      </c>
    </row>
    <row r="15" spans="1:9" ht="12.75">
      <c r="A15" s="104"/>
      <c r="B15" s="1300" t="s">
        <v>334</v>
      </c>
      <c r="C15" s="1301"/>
      <c r="D15" s="1301"/>
      <c r="E15" s="1302"/>
      <c r="F15" s="183">
        <v>2716</v>
      </c>
      <c r="G15" s="183">
        <v>2817</v>
      </c>
      <c r="H15" s="483">
        <v>0</v>
      </c>
      <c r="I15" s="295">
        <f>H15/G15*100</f>
        <v>0</v>
      </c>
    </row>
    <row r="16" spans="1:9" ht="12.75">
      <c r="A16" s="104"/>
      <c r="B16" s="1300" t="s">
        <v>339</v>
      </c>
      <c r="C16" s="1301"/>
      <c r="D16" s="1301"/>
      <c r="E16" s="1302"/>
      <c r="F16" s="183">
        <v>731</v>
      </c>
      <c r="G16" s="183">
        <v>761</v>
      </c>
      <c r="H16" s="183">
        <v>0</v>
      </c>
      <c r="I16" s="295">
        <f>H16/G16*100</f>
        <v>0</v>
      </c>
    </row>
    <row r="17" spans="1:9" ht="12.75">
      <c r="A17" s="104"/>
      <c r="B17" s="1300" t="s">
        <v>340</v>
      </c>
      <c r="C17" s="1301"/>
      <c r="D17" s="1301"/>
      <c r="E17" s="1302"/>
      <c r="F17" s="182">
        <v>70</v>
      </c>
      <c r="G17" s="182">
        <v>54</v>
      </c>
      <c r="H17" s="183">
        <v>0</v>
      </c>
      <c r="I17" s="295">
        <f>H18/G17*100</f>
        <v>0</v>
      </c>
    </row>
    <row r="18" spans="1:9" ht="12.75">
      <c r="A18" s="104"/>
      <c r="B18" s="1300" t="s">
        <v>341</v>
      </c>
      <c r="C18" s="1301"/>
      <c r="D18" s="1301"/>
      <c r="E18" s="1302"/>
      <c r="F18" s="182">
        <v>0</v>
      </c>
      <c r="G18" s="182">
        <v>0</v>
      </c>
      <c r="H18" s="182">
        <v>0</v>
      </c>
      <c r="I18" s="295">
        <v>0</v>
      </c>
    </row>
    <row r="19" spans="1:9" ht="12.75">
      <c r="A19" s="104"/>
      <c r="B19" s="1300" t="s">
        <v>342</v>
      </c>
      <c r="C19" s="1301"/>
      <c r="D19" s="1301"/>
      <c r="E19" s="1302"/>
      <c r="F19" s="182">
        <v>0</v>
      </c>
      <c r="G19" s="182">
        <v>0</v>
      </c>
      <c r="H19" s="182">
        <v>0</v>
      </c>
      <c r="I19" s="295">
        <v>0</v>
      </c>
    </row>
    <row r="20" spans="1:9" ht="12.75">
      <c r="A20" s="104"/>
      <c r="B20" s="1300" t="s">
        <v>343</v>
      </c>
      <c r="C20" s="1301"/>
      <c r="D20" s="1301"/>
      <c r="E20" s="1302"/>
      <c r="F20" s="182">
        <v>0</v>
      </c>
      <c r="G20" s="182">
        <v>0</v>
      </c>
      <c r="H20" s="182">
        <v>0</v>
      </c>
      <c r="I20" s="295">
        <v>0</v>
      </c>
    </row>
    <row r="21" spans="1:9" ht="12.75">
      <c r="A21" s="104"/>
      <c r="B21" s="1300" t="s">
        <v>344</v>
      </c>
      <c r="C21" s="1301"/>
      <c r="D21" s="1301"/>
      <c r="E21" s="1302"/>
      <c r="F21" s="182">
        <v>0</v>
      </c>
      <c r="G21" s="182">
        <v>0</v>
      </c>
      <c r="H21" s="182">
        <v>0</v>
      </c>
      <c r="I21" s="295">
        <v>0</v>
      </c>
    </row>
    <row r="22" spans="1:9" ht="12.75">
      <c r="A22" s="104"/>
      <c r="B22" s="1300" t="s">
        <v>345</v>
      </c>
      <c r="C22" s="1301"/>
      <c r="D22" s="1301"/>
      <c r="E22" s="1302"/>
      <c r="F22" s="296">
        <v>2</v>
      </c>
      <c r="G22" s="296">
        <v>2</v>
      </c>
      <c r="H22" s="296">
        <v>0</v>
      </c>
      <c r="I22" s="295">
        <f>H23/G22*100</f>
        <v>0</v>
      </c>
    </row>
    <row r="23" spans="1:9" ht="12.75">
      <c r="A23" s="104"/>
      <c r="B23" s="1336"/>
      <c r="C23" s="1337"/>
      <c r="D23" s="1337"/>
      <c r="E23" s="1338"/>
      <c r="F23" s="298"/>
      <c r="G23" s="298"/>
      <c r="H23" s="296"/>
      <c r="I23" s="295"/>
    </row>
    <row r="24" spans="1:9" ht="12.75">
      <c r="A24" s="104" t="s">
        <v>77</v>
      </c>
      <c r="B24" s="1309" t="s">
        <v>162</v>
      </c>
      <c r="C24" s="1310"/>
      <c r="D24" s="1310"/>
      <c r="E24" s="1311"/>
      <c r="F24" s="298"/>
      <c r="G24" s="298"/>
      <c r="H24" s="299"/>
      <c r="I24" s="295"/>
    </row>
    <row r="25" spans="1:9" ht="12.75">
      <c r="A25" s="303"/>
      <c r="B25" s="1303" t="s">
        <v>153</v>
      </c>
      <c r="C25" s="1304"/>
      <c r="D25" s="1304"/>
      <c r="E25" s="1305"/>
      <c r="F25" s="300">
        <f>SUM(F26:F28)</f>
        <v>9983</v>
      </c>
      <c r="G25" s="300">
        <f>SUM(G26:G28)</f>
        <v>9640</v>
      </c>
      <c r="H25" s="300">
        <f>SUM(H26:H28)</f>
        <v>9543</v>
      </c>
      <c r="I25" s="294">
        <f>H25/G25*100</f>
        <v>98.99377593360997</v>
      </c>
    </row>
    <row r="26" spans="1:9" ht="12.75">
      <c r="A26" s="303"/>
      <c r="B26" s="1300" t="s">
        <v>42</v>
      </c>
      <c r="C26" s="1301"/>
      <c r="D26" s="1301"/>
      <c r="E26" s="1302"/>
      <c r="F26" s="304">
        <v>9945</v>
      </c>
      <c r="G26" s="304">
        <v>9556</v>
      </c>
      <c r="H26" s="305">
        <v>9543</v>
      </c>
      <c r="I26" s="328">
        <f>H26/G26*100</f>
        <v>99.86395981582253</v>
      </c>
    </row>
    <row r="27" spans="1:9" ht="12.75">
      <c r="A27" s="303"/>
      <c r="B27" s="1300" t="s">
        <v>60</v>
      </c>
      <c r="C27" s="964"/>
      <c r="D27" s="964"/>
      <c r="E27" s="965"/>
      <c r="F27" s="304">
        <v>38</v>
      </c>
      <c r="G27" s="304">
        <v>84</v>
      </c>
      <c r="H27" s="305">
        <v>0</v>
      </c>
      <c r="I27" s="328">
        <v>0</v>
      </c>
    </row>
    <row r="28" spans="1:9" ht="12.75">
      <c r="A28" s="303"/>
      <c r="B28" s="1300" t="s">
        <v>347</v>
      </c>
      <c r="C28" s="1301"/>
      <c r="D28" s="1301"/>
      <c r="E28" s="1302"/>
      <c r="F28" s="304">
        <v>0</v>
      </c>
      <c r="G28" s="304">
        <v>0</v>
      </c>
      <c r="H28" s="305">
        <v>0</v>
      </c>
      <c r="I28" s="328">
        <v>0</v>
      </c>
    </row>
    <row r="29" spans="1:9" ht="12.75">
      <c r="A29" s="303"/>
      <c r="B29" s="1303" t="s">
        <v>154</v>
      </c>
      <c r="C29" s="1304"/>
      <c r="D29" s="1304"/>
      <c r="E29" s="1305"/>
      <c r="F29" s="300">
        <f>SUM(F30:F36)</f>
        <v>8427</v>
      </c>
      <c r="G29" s="300">
        <f>SUM(G30:G36)</f>
        <v>9350</v>
      </c>
      <c r="H29" s="300">
        <f>SUM(H30:H36)</f>
        <v>9543</v>
      </c>
      <c r="I29" s="294">
        <f>H29/G29*100</f>
        <v>102.06417112299467</v>
      </c>
    </row>
    <row r="30" spans="1:9" ht="12.75">
      <c r="A30" s="303"/>
      <c r="B30" s="1300" t="s">
        <v>334</v>
      </c>
      <c r="C30" s="1301"/>
      <c r="D30" s="1301"/>
      <c r="E30" s="1302"/>
      <c r="F30" s="304">
        <v>5342</v>
      </c>
      <c r="G30" s="304">
        <v>6101</v>
      </c>
      <c r="H30" s="305">
        <v>5482</v>
      </c>
      <c r="I30" s="328">
        <f>H30/G30*100</f>
        <v>89.85412227503687</v>
      </c>
    </row>
    <row r="31" spans="1:9" ht="12.75">
      <c r="A31" s="303"/>
      <c r="B31" s="1300" t="s">
        <v>339</v>
      </c>
      <c r="C31" s="1301"/>
      <c r="D31" s="1301"/>
      <c r="E31" s="1302"/>
      <c r="F31" s="304">
        <v>1436</v>
      </c>
      <c r="G31" s="304">
        <v>1637</v>
      </c>
      <c r="H31" s="305">
        <v>1480</v>
      </c>
      <c r="I31" s="328">
        <f>H31/G31*100</f>
        <v>90.40928527794746</v>
      </c>
    </row>
    <row r="32" spans="1:9" ht="12.75">
      <c r="A32" s="303"/>
      <c r="B32" s="1300" t="s">
        <v>340</v>
      </c>
      <c r="C32" s="1301"/>
      <c r="D32" s="1301"/>
      <c r="E32" s="1302"/>
      <c r="F32" s="304">
        <v>1649</v>
      </c>
      <c r="G32" s="304">
        <v>1612</v>
      </c>
      <c r="H32" s="305">
        <v>2581</v>
      </c>
      <c r="I32" s="328">
        <f>H32/G32*100</f>
        <v>160.11166253101737</v>
      </c>
    </row>
    <row r="33" spans="1:9" ht="12.75">
      <c r="A33" s="303"/>
      <c r="B33" s="1300" t="s">
        <v>341</v>
      </c>
      <c r="C33" s="1301"/>
      <c r="D33" s="1301"/>
      <c r="E33" s="1302"/>
      <c r="F33" s="304">
        <v>0</v>
      </c>
      <c r="G33" s="304">
        <v>0</v>
      </c>
      <c r="H33" s="305">
        <v>0</v>
      </c>
      <c r="I33" s="328">
        <v>0</v>
      </c>
    </row>
    <row r="34" spans="1:9" ht="12.75">
      <c r="A34" s="303"/>
      <c r="B34" s="1300" t="s">
        <v>342</v>
      </c>
      <c r="C34" s="1301"/>
      <c r="D34" s="1301"/>
      <c r="E34" s="1302"/>
      <c r="F34" s="304">
        <v>0</v>
      </c>
      <c r="G34" s="304">
        <v>0</v>
      </c>
      <c r="H34" s="305">
        <v>0</v>
      </c>
      <c r="I34" s="328">
        <v>0</v>
      </c>
    </row>
    <row r="35" spans="1:9" ht="12.75">
      <c r="A35" s="303"/>
      <c r="B35" s="1300" t="s">
        <v>343</v>
      </c>
      <c r="C35" s="1301"/>
      <c r="D35" s="1301"/>
      <c r="E35" s="1302"/>
      <c r="F35" s="304">
        <v>0</v>
      </c>
      <c r="G35" s="304">
        <v>0</v>
      </c>
      <c r="H35" s="305">
        <v>0</v>
      </c>
      <c r="I35" s="328">
        <v>0</v>
      </c>
    </row>
    <row r="36" spans="1:9" ht="12.75">
      <c r="A36" s="303"/>
      <c r="B36" s="1300" t="s">
        <v>344</v>
      </c>
      <c r="C36" s="1301"/>
      <c r="D36" s="1301"/>
      <c r="E36" s="1302"/>
      <c r="F36" s="304">
        <v>0</v>
      </c>
      <c r="G36" s="304">
        <v>0</v>
      </c>
      <c r="H36" s="305">
        <v>0</v>
      </c>
      <c r="I36" s="328">
        <v>0</v>
      </c>
    </row>
    <row r="37" spans="1:9" ht="12.75">
      <c r="A37" s="303"/>
      <c r="B37" s="1300" t="s">
        <v>345</v>
      </c>
      <c r="C37" s="1301"/>
      <c r="D37" s="1301"/>
      <c r="E37" s="1302"/>
      <c r="F37" s="308">
        <v>3</v>
      </c>
      <c r="G37" s="308">
        <v>3</v>
      </c>
      <c r="H37" s="309">
        <v>3</v>
      </c>
      <c r="I37" s="295">
        <v>100</v>
      </c>
    </row>
    <row r="38" spans="1:9" ht="12.75">
      <c r="A38" s="303"/>
      <c r="B38" s="1300"/>
      <c r="C38" s="1301"/>
      <c r="D38" s="1301"/>
      <c r="E38" s="1302"/>
      <c r="F38" s="306"/>
      <c r="G38" s="306"/>
      <c r="H38" s="307"/>
      <c r="I38" s="295"/>
    </row>
    <row r="39" spans="1:9" ht="12.75">
      <c r="A39" s="104" t="s">
        <v>85</v>
      </c>
      <c r="B39" s="1309" t="s">
        <v>43</v>
      </c>
      <c r="C39" s="1310"/>
      <c r="D39" s="1310"/>
      <c r="E39" s="1311"/>
      <c r="F39" s="298"/>
      <c r="G39" s="298"/>
      <c r="H39" s="299"/>
      <c r="I39" s="295"/>
    </row>
    <row r="40" spans="1:9" ht="13.5" customHeight="1">
      <c r="A40" s="303"/>
      <c r="B40" s="1303" t="s">
        <v>153</v>
      </c>
      <c r="C40" s="1304"/>
      <c r="D40" s="1304"/>
      <c r="E40" s="1305"/>
      <c r="F40" s="300">
        <f>SUM(F41:F42)</f>
        <v>569</v>
      </c>
      <c r="G40" s="300">
        <f>SUM(G41:G42)</f>
        <v>0</v>
      </c>
      <c r="H40" s="300">
        <f>SUM(H41:H42)</f>
        <v>0</v>
      </c>
      <c r="I40" s="294">
        <v>0</v>
      </c>
    </row>
    <row r="41" spans="1:9" ht="12.75">
      <c r="A41" s="303"/>
      <c r="B41" s="1300" t="s">
        <v>44</v>
      </c>
      <c r="C41" s="1301"/>
      <c r="D41" s="1301"/>
      <c r="E41" s="1302"/>
      <c r="F41" s="301">
        <v>0</v>
      </c>
      <c r="G41" s="301">
        <v>0</v>
      </c>
      <c r="H41" s="302">
        <v>0</v>
      </c>
      <c r="I41" s="295">
        <v>0</v>
      </c>
    </row>
    <row r="42" spans="1:9" ht="12.75">
      <c r="A42" s="303"/>
      <c r="B42" s="1300" t="s">
        <v>347</v>
      </c>
      <c r="C42" s="1301"/>
      <c r="D42" s="1301"/>
      <c r="E42" s="1302"/>
      <c r="F42" s="301">
        <v>569</v>
      </c>
      <c r="G42" s="301">
        <v>0</v>
      </c>
      <c r="H42" s="302">
        <v>0</v>
      </c>
      <c r="I42" s="295">
        <v>0</v>
      </c>
    </row>
    <row r="43" spans="1:9" ht="12.75">
      <c r="A43" s="303"/>
      <c r="B43" s="1303" t="s">
        <v>154</v>
      </c>
      <c r="C43" s="1304"/>
      <c r="D43" s="1304"/>
      <c r="E43" s="1305"/>
      <c r="F43" s="300">
        <f>SUM(F44:F50)</f>
        <v>569</v>
      </c>
      <c r="G43" s="300">
        <f>SUM(G44:G50)</f>
        <v>0</v>
      </c>
      <c r="H43" s="300">
        <f>SUM(H44:H50)</f>
        <v>0</v>
      </c>
      <c r="I43" s="294">
        <v>0</v>
      </c>
    </row>
    <row r="44" spans="1:9" ht="12.75">
      <c r="A44" s="303"/>
      <c r="B44" s="1300" t="s">
        <v>334</v>
      </c>
      <c r="C44" s="1301"/>
      <c r="D44" s="1301"/>
      <c r="E44" s="1302"/>
      <c r="F44" s="301">
        <v>429</v>
      </c>
      <c r="G44" s="301">
        <v>0</v>
      </c>
      <c r="H44" s="302">
        <v>0</v>
      </c>
      <c r="I44" s="295">
        <v>0</v>
      </c>
    </row>
    <row r="45" spans="1:9" ht="12.75">
      <c r="A45" s="303"/>
      <c r="B45" s="1300" t="s">
        <v>339</v>
      </c>
      <c r="C45" s="1301"/>
      <c r="D45" s="1301"/>
      <c r="E45" s="1302"/>
      <c r="F45" s="301">
        <v>140</v>
      </c>
      <c r="G45" s="301">
        <v>0</v>
      </c>
      <c r="H45" s="302">
        <v>0</v>
      </c>
      <c r="I45" s="295">
        <v>0</v>
      </c>
    </row>
    <row r="46" spans="1:9" ht="12.75">
      <c r="A46" s="303"/>
      <c r="B46" s="1300" t="s">
        <v>340</v>
      </c>
      <c r="C46" s="1301"/>
      <c r="D46" s="1301"/>
      <c r="E46" s="1302"/>
      <c r="F46" s="301">
        <v>0</v>
      </c>
      <c r="G46" s="301">
        <v>0</v>
      </c>
      <c r="H46" s="302">
        <v>0</v>
      </c>
      <c r="I46" s="295">
        <v>0</v>
      </c>
    </row>
    <row r="47" spans="1:9" ht="12.75">
      <c r="A47" s="303"/>
      <c r="B47" s="1300" t="s">
        <v>341</v>
      </c>
      <c r="C47" s="1301"/>
      <c r="D47" s="1301"/>
      <c r="E47" s="1302"/>
      <c r="F47" s="304">
        <v>0</v>
      </c>
      <c r="G47" s="304">
        <v>0</v>
      </c>
      <c r="H47" s="305">
        <v>0</v>
      </c>
      <c r="I47" s="295">
        <v>0</v>
      </c>
    </row>
    <row r="48" spans="1:9" ht="12.75">
      <c r="A48" s="303"/>
      <c r="B48" s="1300" t="s">
        <v>342</v>
      </c>
      <c r="C48" s="1301"/>
      <c r="D48" s="1301"/>
      <c r="E48" s="1302"/>
      <c r="F48" s="304">
        <v>0</v>
      </c>
      <c r="G48" s="304">
        <v>0</v>
      </c>
      <c r="H48" s="305">
        <v>0</v>
      </c>
      <c r="I48" s="295">
        <v>0</v>
      </c>
    </row>
    <row r="49" spans="1:9" ht="12.75">
      <c r="A49" s="303"/>
      <c r="B49" s="1300" t="s">
        <v>343</v>
      </c>
      <c r="C49" s="1301"/>
      <c r="D49" s="1301"/>
      <c r="E49" s="1302"/>
      <c r="F49" s="304">
        <v>0</v>
      </c>
      <c r="G49" s="304">
        <v>0</v>
      </c>
      <c r="H49" s="305">
        <v>0</v>
      </c>
      <c r="I49" s="295">
        <v>0</v>
      </c>
    </row>
    <row r="50" spans="1:9" ht="12.75">
      <c r="A50" s="303"/>
      <c r="B50" s="1300" t="s">
        <v>344</v>
      </c>
      <c r="C50" s="1301"/>
      <c r="D50" s="1301"/>
      <c r="E50" s="1302"/>
      <c r="F50" s="304">
        <v>0</v>
      </c>
      <c r="G50" s="304">
        <v>0</v>
      </c>
      <c r="H50" s="305">
        <v>0</v>
      </c>
      <c r="I50" s="295">
        <v>0</v>
      </c>
    </row>
    <row r="51" spans="1:9" ht="12.75">
      <c r="A51" s="303"/>
      <c r="B51" s="1300" t="s">
        <v>372</v>
      </c>
      <c r="C51" s="1301"/>
      <c r="D51" s="1301"/>
      <c r="E51" s="1302"/>
      <c r="F51" s="634">
        <v>0.5</v>
      </c>
      <c r="G51" s="634">
        <v>0</v>
      </c>
      <c r="H51" s="634">
        <v>0</v>
      </c>
      <c r="I51" s="295">
        <v>0</v>
      </c>
    </row>
    <row r="52" spans="1:9" ht="12.75">
      <c r="A52" s="303"/>
      <c r="B52" s="1300"/>
      <c r="C52" s="1301"/>
      <c r="D52" s="1301"/>
      <c r="E52" s="1302"/>
      <c r="F52" s="304"/>
      <c r="G52" s="304"/>
      <c r="H52" s="305"/>
      <c r="I52" s="295"/>
    </row>
    <row r="53" spans="1:9" ht="12.75">
      <c r="A53" s="303"/>
      <c r="B53" s="1300"/>
      <c r="C53" s="1301"/>
      <c r="D53" s="1301"/>
      <c r="E53" s="1302"/>
      <c r="F53" s="304"/>
      <c r="G53" s="304"/>
      <c r="H53" s="305"/>
      <c r="I53" s="295"/>
    </row>
    <row r="54" spans="1:9" ht="12.75">
      <c r="A54" s="303"/>
      <c r="B54" s="1300"/>
      <c r="C54" s="1301"/>
      <c r="D54" s="1301"/>
      <c r="E54" s="1302"/>
      <c r="F54" s="308"/>
      <c r="G54" s="308"/>
      <c r="H54" s="309"/>
      <c r="I54" s="295"/>
    </row>
    <row r="55" spans="1:9" ht="13.5" thickBot="1">
      <c r="A55" s="310"/>
      <c r="B55" s="311"/>
      <c r="C55" s="312"/>
      <c r="D55" s="312"/>
      <c r="E55" s="313"/>
      <c r="F55" s="314"/>
      <c r="G55" s="314"/>
      <c r="H55" s="315"/>
      <c r="I55" s="295"/>
    </row>
    <row r="56" spans="1:9" ht="13.5" thickTop="1">
      <c r="A56" s="316"/>
      <c r="B56" s="317"/>
      <c r="C56" s="317"/>
      <c r="D56" s="317"/>
      <c r="E56" s="317"/>
      <c r="F56" s="318"/>
      <c r="G56" s="318"/>
      <c r="H56" s="318"/>
      <c r="I56" s="319"/>
    </row>
    <row r="57" spans="1:9" ht="17.25" customHeight="1">
      <c r="A57" s="320"/>
      <c r="B57" s="1337"/>
      <c r="C57" s="1337"/>
      <c r="D57" s="1337"/>
      <c r="E57" s="1337"/>
      <c r="F57" s="321"/>
      <c r="G57" s="321"/>
      <c r="H57" s="321"/>
      <c r="I57" s="322"/>
    </row>
    <row r="58" spans="1:9" ht="17.25" customHeight="1">
      <c r="A58" s="320"/>
      <c r="B58" s="297"/>
      <c r="C58" s="297"/>
      <c r="D58" s="297"/>
      <c r="E58" s="297"/>
      <c r="F58" s="321"/>
      <c r="G58" s="321"/>
      <c r="H58" s="321"/>
      <c r="I58" s="322"/>
    </row>
    <row r="59" spans="1:9" ht="17.25" customHeight="1">
      <c r="A59" s="320"/>
      <c r="B59" s="297"/>
      <c r="C59" s="297"/>
      <c r="D59" s="297"/>
      <c r="E59" s="297"/>
      <c r="F59" s="321"/>
      <c r="G59" s="321"/>
      <c r="H59" s="321"/>
      <c r="I59" s="322"/>
    </row>
    <row r="60" spans="1:9" ht="17.25" customHeight="1">
      <c r="A60" s="320"/>
      <c r="B60" s="297"/>
      <c r="C60" s="297"/>
      <c r="D60" s="297"/>
      <c r="E60" s="297"/>
      <c r="F60" s="321"/>
      <c r="G60" s="321"/>
      <c r="H60" s="321"/>
      <c r="I60" s="322"/>
    </row>
    <row r="61" spans="1:9" ht="17.25" customHeight="1">
      <c r="A61" s="320"/>
      <c r="B61" s="297"/>
      <c r="C61" s="297"/>
      <c r="D61" s="297"/>
      <c r="E61" s="297"/>
      <c r="F61" s="321"/>
      <c r="G61" s="321"/>
      <c r="H61" s="321"/>
      <c r="I61" s="322"/>
    </row>
    <row r="62" spans="1:9" ht="17.25" customHeight="1">
      <c r="A62" s="320"/>
      <c r="B62" s="297"/>
      <c r="C62" s="297"/>
      <c r="D62" s="297"/>
      <c r="E62" s="297"/>
      <c r="F62" s="321"/>
      <c r="G62" s="453" t="s">
        <v>41</v>
      </c>
      <c r="H62" s="272"/>
      <c r="I62" s="272"/>
    </row>
    <row r="63" spans="1:9" ht="17.25" customHeight="1" thickBot="1">
      <c r="A63" s="320"/>
      <c r="B63" s="297"/>
      <c r="C63" s="297"/>
      <c r="D63" s="297"/>
      <c r="E63" s="297"/>
      <c r="F63" s="321"/>
      <c r="G63" s="321"/>
      <c r="H63" s="321"/>
      <c r="I63" s="323" t="s">
        <v>70</v>
      </c>
    </row>
    <row r="64" spans="1:9" ht="13.5" thickTop="1">
      <c r="A64" s="324" t="s">
        <v>92</v>
      </c>
      <c r="B64" s="1313" t="s">
        <v>373</v>
      </c>
      <c r="C64" s="1314"/>
      <c r="D64" s="1314"/>
      <c r="E64" s="1315"/>
      <c r="F64" s="325"/>
      <c r="G64" s="325"/>
      <c r="H64" s="326"/>
      <c r="I64" s="327"/>
    </row>
    <row r="65" spans="1:9" ht="12.75">
      <c r="A65" s="303"/>
      <c r="B65" s="1303" t="s">
        <v>153</v>
      </c>
      <c r="C65" s="1304"/>
      <c r="D65" s="1304"/>
      <c r="E65" s="1305"/>
      <c r="F65" s="300">
        <f>SUM(F66:F67)</f>
        <v>23880</v>
      </c>
      <c r="G65" s="300">
        <f>SUM(G66:G67)</f>
        <v>28769</v>
      </c>
      <c r="H65" s="300">
        <f>SUM(H66:H67)</f>
        <v>22000</v>
      </c>
      <c r="I65" s="294">
        <f aca="true" t="shared" si="0" ref="I65:I71">H65/G65*100</f>
        <v>76.47120164065487</v>
      </c>
    </row>
    <row r="66" spans="1:9" ht="12.75">
      <c r="A66" s="303"/>
      <c r="B66" s="1300" t="s">
        <v>44</v>
      </c>
      <c r="C66" s="1301"/>
      <c r="D66" s="1301"/>
      <c r="E66" s="1302"/>
      <c r="F66" s="302">
        <v>20826</v>
      </c>
      <c r="G66" s="301">
        <v>26109</v>
      </c>
      <c r="H66" s="302">
        <v>19800</v>
      </c>
      <c r="I66" s="859">
        <f t="shared" si="0"/>
        <v>75.83591864874182</v>
      </c>
    </row>
    <row r="67" spans="1:9" ht="12.75">
      <c r="A67" s="303"/>
      <c r="B67" s="1300" t="s">
        <v>796</v>
      </c>
      <c r="C67" s="1301"/>
      <c r="D67" s="1301"/>
      <c r="E67" s="1302"/>
      <c r="F67" s="302">
        <v>3054</v>
      </c>
      <c r="G67" s="302">
        <f>G68-G66</f>
        <v>2660</v>
      </c>
      <c r="H67" s="302">
        <v>2200</v>
      </c>
      <c r="I67" s="328">
        <f t="shared" si="0"/>
        <v>82.70676691729322</v>
      </c>
    </row>
    <row r="68" spans="1:9" ht="12.75">
      <c r="A68" s="303"/>
      <c r="B68" s="1303" t="s">
        <v>154</v>
      </c>
      <c r="C68" s="1304"/>
      <c r="D68" s="1304"/>
      <c r="E68" s="1305"/>
      <c r="F68" s="300">
        <f>SUM(F69:F75)</f>
        <v>23880</v>
      </c>
      <c r="G68" s="300">
        <f>SUM(G69:G75)</f>
        <v>28769</v>
      </c>
      <c r="H68" s="300">
        <f>SUM(H69:H75)</f>
        <v>22000</v>
      </c>
      <c r="I68" s="328">
        <f t="shared" si="0"/>
        <v>76.47120164065487</v>
      </c>
    </row>
    <row r="69" spans="1:9" ht="12.75">
      <c r="A69" s="303"/>
      <c r="B69" s="1300" t="s">
        <v>334</v>
      </c>
      <c r="C69" s="1301"/>
      <c r="D69" s="1301"/>
      <c r="E69" s="1302"/>
      <c r="F69" s="302">
        <v>20147</v>
      </c>
      <c r="G69" s="301">
        <v>24676</v>
      </c>
      <c r="H69" s="302">
        <v>19400</v>
      </c>
      <c r="I69" s="328">
        <f t="shared" si="0"/>
        <v>78.61890095639488</v>
      </c>
    </row>
    <row r="70" spans="1:9" ht="12.75">
      <c r="A70" s="303"/>
      <c r="B70" s="1300" t="s">
        <v>339</v>
      </c>
      <c r="C70" s="1301"/>
      <c r="D70" s="1301"/>
      <c r="E70" s="1302"/>
      <c r="F70" s="302">
        <v>2753</v>
      </c>
      <c r="G70" s="301">
        <v>3280</v>
      </c>
      <c r="H70" s="302">
        <v>2600</v>
      </c>
      <c r="I70" s="328">
        <f t="shared" si="0"/>
        <v>79.26829268292683</v>
      </c>
    </row>
    <row r="71" spans="1:9" ht="12.75">
      <c r="A71" s="303"/>
      <c r="B71" s="1300" t="s">
        <v>340</v>
      </c>
      <c r="C71" s="1301"/>
      <c r="D71" s="1301"/>
      <c r="E71" s="1302"/>
      <c r="F71" s="305">
        <v>980</v>
      </c>
      <c r="G71" s="304">
        <v>353</v>
      </c>
      <c r="H71" s="305">
        <v>0</v>
      </c>
      <c r="I71" s="328">
        <f t="shared" si="0"/>
        <v>0</v>
      </c>
    </row>
    <row r="72" spans="1:9" ht="12.75">
      <c r="A72" s="303"/>
      <c r="B72" s="1300" t="s">
        <v>341</v>
      </c>
      <c r="C72" s="1301"/>
      <c r="D72" s="1301"/>
      <c r="E72" s="1302"/>
      <c r="F72" s="305">
        <v>0</v>
      </c>
      <c r="G72" s="304">
        <v>0</v>
      </c>
      <c r="H72" s="305">
        <v>0</v>
      </c>
      <c r="I72" s="328">
        <v>0</v>
      </c>
    </row>
    <row r="73" spans="1:9" ht="12.75">
      <c r="A73" s="303"/>
      <c r="B73" s="1300" t="s">
        <v>342</v>
      </c>
      <c r="C73" s="1301"/>
      <c r="D73" s="1301"/>
      <c r="E73" s="1302"/>
      <c r="F73" s="305">
        <v>0</v>
      </c>
      <c r="G73" s="304">
        <v>0</v>
      </c>
      <c r="H73" s="305">
        <v>0</v>
      </c>
      <c r="I73" s="328">
        <v>0</v>
      </c>
    </row>
    <row r="74" spans="1:9" ht="12.75">
      <c r="A74" s="303"/>
      <c r="B74" s="1300" t="s">
        <v>343</v>
      </c>
      <c r="C74" s="1301"/>
      <c r="D74" s="1301"/>
      <c r="E74" s="1302"/>
      <c r="F74" s="305">
        <v>0</v>
      </c>
      <c r="G74" s="304">
        <v>460</v>
      </c>
      <c r="H74" s="305">
        <v>0</v>
      </c>
      <c r="I74" s="328">
        <v>0</v>
      </c>
    </row>
    <row r="75" spans="1:9" ht="12.75">
      <c r="A75" s="303"/>
      <c r="B75" s="1300" t="s">
        <v>344</v>
      </c>
      <c r="C75" s="1301"/>
      <c r="D75" s="1301"/>
      <c r="E75" s="1302"/>
      <c r="F75" s="305">
        <v>0</v>
      </c>
      <c r="G75" s="304">
        <v>0</v>
      </c>
      <c r="H75" s="305">
        <v>0</v>
      </c>
      <c r="I75" s="328">
        <v>0</v>
      </c>
    </row>
    <row r="76" spans="1:9" ht="12.75">
      <c r="A76" s="303"/>
      <c r="B76" s="1300" t="s">
        <v>374</v>
      </c>
      <c r="C76" s="1301"/>
      <c r="D76" s="1301"/>
      <c r="E76" s="1302"/>
      <c r="F76" s="307">
        <v>21</v>
      </c>
      <c r="G76" s="738">
        <v>49.4</v>
      </c>
      <c r="H76" s="635">
        <v>20.5</v>
      </c>
      <c r="I76" s="295">
        <f>H76/G76*100</f>
        <v>41.497975708502025</v>
      </c>
    </row>
    <row r="77" spans="1:9" ht="12.75">
      <c r="A77" s="303"/>
      <c r="B77" s="1300"/>
      <c r="C77" s="1301"/>
      <c r="D77" s="1301"/>
      <c r="E77" s="1302"/>
      <c r="F77" s="308"/>
      <c r="G77" s="308"/>
      <c r="H77" s="309"/>
      <c r="I77" s="295"/>
    </row>
    <row r="78" spans="1:9" ht="12.75">
      <c r="A78" s="104" t="s">
        <v>94</v>
      </c>
      <c r="B78" s="1309" t="s">
        <v>47</v>
      </c>
      <c r="C78" s="1310"/>
      <c r="D78" s="1310"/>
      <c r="E78" s="1311"/>
      <c r="F78" s="298"/>
      <c r="G78" s="298"/>
      <c r="H78" s="299"/>
      <c r="I78" s="295"/>
    </row>
    <row r="79" spans="1:9" ht="12.75">
      <c r="A79" s="303"/>
      <c r="B79" s="1303" t="s">
        <v>153</v>
      </c>
      <c r="C79" s="1304"/>
      <c r="D79" s="1304"/>
      <c r="E79" s="1305"/>
      <c r="F79" s="300">
        <f>SUM(F80:F85)</f>
        <v>63908</v>
      </c>
      <c r="G79" s="300">
        <f>SUM(G80:G85)</f>
        <v>114177</v>
      </c>
      <c r="H79" s="300">
        <f>SUM(H80:H87)</f>
        <v>47800</v>
      </c>
      <c r="I79" s="294">
        <f aca="true" t="shared" si="1" ref="I79:I91">H79/G79*100</f>
        <v>41.86482391374795</v>
      </c>
    </row>
    <row r="80" spans="1:9" ht="12.75">
      <c r="A80" s="303"/>
      <c r="B80" s="1300" t="s">
        <v>346</v>
      </c>
      <c r="C80" s="1301"/>
      <c r="D80" s="1301"/>
      <c r="E80" s="1302"/>
      <c r="F80" s="302">
        <v>23280</v>
      </c>
      <c r="G80" s="301">
        <v>82938</v>
      </c>
      <c r="H80" s="302">
        <v>37333</v>
      </c>
      <c r="I80" s="328">
        <f t="shared" si="1"/>
        <v>45.01314234729557</v>
      </c>
    </row>
    <row r="81" spans="1:9" ht="12.75">
      <c r="A81" s="303"/>
      <c r="B81" s="1300" t="s">
        <v>163</v>
      </c>
      <c r="C81" s="964"/>
      <c r="D81" s="964"/>
      <c r="E81" s="965"/>
      <c r="F81" s="302">
        <v>83</v>
      </c>
      <c r="G81" s="301">
        <v>3285</v>
      </c>
      <c r="H81" s="302">
        <v>0</v>
      </c>
      <c r="I81" s="328">
        <f t="shared" si="1"/>
        <v>0</v>
      </c>
    </row>
    <row r="82" spans="1:9" ht="12.75">
      <c r="A82" s="303"/>
      <c r="B82" s="1300" t="s">
        <v>164</v>
      </c>
      <c r="C82" s="964"/>
      <c r="D82" s="964"/>
      <c r="E82" s="965"/>
      <c r="F82" s="302">
        <v>0</v>
      </c>
      <c r="G82" s="301">
        <v>1500</v>
      </c>
      <c r="H82" s="302">
        <v>0</v>
      </c>
      <c r="I82" s="328">
        <v>0</v>
      </c>
    </row>
    <row r="83" spans="1:9" ht="12.75">
      <c r="A83" s="303"/>
      <c r="B83" s="1300" t="s">
        <v>166</v>
      </c>
      <c r="C83" s="964"/>
      <c r="D83" s="964"/>
      <c r="E83" s="965"/>
      <c r="F83" s="302">
        <v>3474</v>
      </c>
      <c r="G83" s="301">
        <v>48</v>
      </c>
      <c r="H83" s="302">
        <v>0</v>
      </c>
      <c r="I83" s="328">
        <f t="shared" si="1"/>
        <v>0</v>
      </c>
    </row>
    <row r="84" spans="1:9" ht="12.75">
      <c r="A84" s="303"/>
      <c r="B84" s="1300" t="s">
        <v>165</v>
      </c>
      <c r="C84" s="964"/>
      <c r="D84" s="964"/>
      <c r="E84" s="965"/>
      <c r="F84" s="302">
        <v>1048</v>
      </c>
      <c r="G84" s="301">
        <v>4914</v>
      </c>
      <c r="H84" s="302">
        <v>0</v>
      </c>
      <c r="I84" s="328">
        <f t="shared" si="1"/>
        <v>0</v>
      </c>
    </row>
    <row r="85" spans="1:9" ht="12.75">
      <c r="A85" s="303"/>
      <c r="B85" s="1300" t="s">
        <v>347</v>
      </c>
      <c r="C85" s="1301"/>
      <c r="D85" s="1301"/>
      <c r="E85" s="1302"/>
      <c r="F85" s="305">
        <v>36023</v>
      </c>
      <c r="G85" s="304">
        <f>G88-G80-G81-G82-G83-G84</f>
        <v>21492</v>
      </c>
      <c r="H85" s="305">
        <v>0</v>
      </c>
      <c r="I85" s="328">
        <f t="shared" si="1"/>
        <v>0</v>
      </c>
    </row>
    <row r="86" spans="1:9" ht="12.75">
      <c r="A86" s="303"/>
      <c r="B86" s="1300" t="s">
        <v>798</v>
      </c>
      <c r="C86" s="964"/>
      <c r="D86" s="964"/>
      <c r="E86" s="965"/>
      <c r="F86" s="305">
        <v>0</v>
      </c>
      <c r="G86" s="304">
        <v>0</v>
      </c>
      <c r="H86" s="305">
        <v>8000</v>
      </c>
      <c r="I86" s="328">
        <v>0</v>
      </c>
    </row>
    <row r="87" spans="1:9" ht="12.75">
      <c r="A87" s="303"/>
      <c r="B87" s="1300" t="s">
        <v>870</v>
      </c>
      <c r="C87" s="964"/>
      <c r="D87" s="964"/>
      <c r="E87" s="965"/>
      <c r="F87" s="305">
        <v>0</v>
      </c>
      <c r="G87" s="304">
        <v>0</v>
      </c>
      <c r="H87" s="305">
        <v>2467</v>
      </c>
      <c r="I87" s="328">
        <v>0</v>
      </c>
    </row>
    <row r="88" spans="1:9" ht="12.75">
      <c r="A88" s="303"/>
      <c r="B88" s="1303" t="s">
        <v>154</v>
      </c>
      <c r="C88" s="1304"/>
      <c r="D88" s="1304"/>
      <c r="E88" s="1305"/>
      <c r="F88" s="300">
        <f>SUM(F89:F95)</f>
        <v>63908</v>
      </c>
      <c r="G88" s="300">
        <f>SUM(G89:G95)</f>
        <v>114177</v>
      </c>
      <c r="H88" s="300">
        <f>SUM(H89:H95)</f>
        <v>47800</v>
      </c>
      <c r="I88" s="294">
        <f t="shared" si="1"/>
        <v>41.86482391374795</v>
      </c>
    </row>
    <row r="89" spans="1:9" ht="12.75">
      <c r="A89" s="303"/>
      <c r="B89" s="1300" t="s">
        <v>334</v>
      </c>
      <c r="C89" s="1301"/>
      <c r="D89" s="1301"/>
      <c r="E89" s="1302"/>
      <c r="F89" s="302">
        <v>197</v>
      </c>
      <c r="G89" s="301">
        <v>747</v>
      </c>
      <c r="H89" s="302">
        <v>1050</v>
      </c>
      <c r="I89" s="328">
        <f t="shared" si="1"/>
        <v>140.56224899598394</v>
      </c>
    </row>
    <row r="90" spans="1:9" ht="12.75">
      <c r="A90" s="303"/>
      <c r="B90" s="1300" t="s">
        <v>339</v>
      </c>
      <c r="C90" s="1301"/>
      <c r="D90" s="1301"/>
      <c r="E90" s="1302"/>
      <c r="F90" s="302">
        <v>53</v>
      </c>
      <c r="G90" s="301">
        <v>200</v>
      </c>
      <c r="H90" s="302">
        <v>271</v>
      </c>
      <c r="I90" s="328">
        <f t="shared" si="1"/>
        <v>135.5</v>
      </c>
    </row>
    <row r="91" spans="1:9" ht="12.75">
      <c r="A91" s="303"/>
      <c r="B91" s="1300" t="s">
        <v>340</v>
      </c>
      <c r="C91" s="1301"/>
      <c r="D91" s="1301"/>
      <c r="E91" s="1302"/>
      <c r="F91" s="302">
        <v>34116</v>
      </c>
      <c r="G91" s="301">
        <v>93912</v>
      </c>
      <c r="H91" s="302">
        <v>46479</v>
      </c>
      <c r="I91" s="328">
        <f t="shared" si="1"/>
        <v>49.49207768975211</v>
      </c>
    </row>
    <row r="92" spans="1:9" ht="12.75">
      <c r="A92" s="303"/>
      <c r="B92" s="1300" t="s">
        <v>341</v>
      </c>
      <c r="C92" s="1301"/>
      <c r="D92" s="1301"/>
      <c r="E92" s="1302"/>
      <c r="F92" s="305">
        <v>0</v>
      </c>
      <c r="G92" s="304">
        <v>0</v>
      </c>
      <c r="H92" s="305">
        <v>0</v>
      </c>
      <c r="I92" s="328">
        <v>0</v>
      </c>
    </row>
    <row r="93" spans="1:9" ht="12.75">
      <c r="A93" s="303"/>
      <c r="B93" s="1300" t="s">
        <v>342</v>
      </c>
      <c r="C93" s="1301"/>
      <c r="D93" s="1301"/>
      <c r="E93" s="1302"/>
      <c r="F93" s="305">
        <v>8089</v>
      </c>
      <c r="G93" s="304">
        <v>2419</v>
      </c>
      <c r="H93" s="305">
        <v>0</v>
      </c>
      <c r="I93" s="328">
        <f>H93/G93*100</f>
        <v>0</v>
      </c>
    </row>
    <row r="94" spans="1:9" ht="12.75">
      <c r="A94" s="303"/>
      <c r="B94" s="1300" t="s">
        <v>343</v>
      </c>
      <c r="C94" s="1301"/>
      <c r="D94" s="1301"/>
      <c r="E94" s="1302"/>
      <c r="F94" s="305">
        <v>11504</v>
      </c>
      <c r="G94" s="304">
        <v>10821</v>
      </c>
      <c r="H94" s="305">
        <v>0</v>
      </c>
      <c r="I94" s="328">
        <f>H94/G94*100</f>
        <v>0</v>
      </c>
    </row>
    <row r="95" spans="1:9" ht="12.75">
      <c r="A95" s="303"/>
      <c r="B95" s="1300" t="s">
        <v>344</v>
      </c>
      <c r="C95" s="1301"/>
      <c r="D95" s="1301"/>
      <c r="E95" s="1302"/>
      <c r="F95" s="305">
        <v>9949</v>
      </c>
      <c r="G95" s="304">
        <v>6078</v>
      </c>
      <c r="H95" s="305">
        <v>0</v>
      </c>
      <c r="I95" s="328">
        <f>H95/G95*100</f>
        <v>0</v>
      </c>
    </row>
    <row r="96" spans="1:9" ht="12.75">
      <c r="A96" s="303"/>
      <c r="B96" s="1300" t="s">
        <v>170</v>
      </c>
      <c r="C96" s="1301"/>
      <c r="D96" s="1301"/>
      <c r="E96" s="1302"/>
      <c r="F96" s="330">
        <v>1</v>
      </c>
      <c r="G96" s="329">
        <v>1</v>
      </c>
      <c r="H96" s="330">
        <v>2</v>
      </c>
      <c r="I96" s="328">
        <f>H96/G96*100</f>
        <v>200</v>
      </c>
    </row>
    <row r="97" spans="1:9" ht="12.75">
      <c r="A97" s="303"/>
      <c r="B97" s="1312" t="s">
        <v>711</v>
      </c>
      <c r="C97" s="964"/>
      <c r="D97" s="964"/>
      <c r="E97" s="965"/>
      <c r="F97" s="330">
        <v>0</v>
      </c>
      <c r="G97" s="634">
        <v>0.5</v>
      </c>
      <c r="H97" s="860">
        <v>0.5</v>
      </c>
      <c r="I97" s="328">
        <f>H97/G97*100</f>
        <v>100</v>
      </c>
    </row>
    <row r="98" spans="1:9" ht="12.75">
      <c r="A98" s="303"/>
      <c r="B98" s="1300"/>
      <c r="C98" s="1301"/>
      <c r="D98" s="1301"/>
      <c r="E98" s="1302"/>
      <c r="F98" s="301"/>
      <c r="G98" s="301"/>
      <c r="H98" s="302"/>
      <c r="I98" s="328"/>
    </row>
    <row r="99" spans="1:9" ht="12.75">
      <c r="A99" s="104" t="s">
        <v>96</v>
      </c>
      <c r="B99" s="1309" t="s">
        <v>48</v>
      </c>
      <c r="C99" s="1310"/>
      <c r="D99" s="1310"/>
      <c r="E99" s="1311"/>
      <c r="F99" s="298"/>
      <c r="G99" s="298"/>
      <c r="H99" s="299"/>
      <c r="I99" s="295"/>
    </row>
    <row r="100" spans="1:9" ht="12.75">
      <c r="A100" s="303"/>
      <c r="B100" s="1303" t="s">
        <v>153</v>
      </c>
      <c r="C100" s="1304"/>
      <c r="D100" s="1304"/>
      <c r="E100" s="1305"/>
      <c r="F100" s="300">
        <f>SUM(F101:F104)</f>
        <v>16162</v>
      </c>
      <c r="G100" s="300">
        <f>SUM(G101:G104)</f>
        <v>17697</v>
      </c>
      <c r="H100" s="300">
        <f>SUM(H101:H104)</f>
        <v>10977</v>
      </c>
      <c r="I100" s="294">
        <f>H100/G100*100</f>
        <v>62.02746228174267</v>
      </c>
    </row>
    <row r="101" spans="1:9" ht="12.75">
      <c r="A101" s="303"/>
      <c r="B101" s="1300" t="s">
        <v>346</v>
      </c>
      <c r="C101" s="1301"/>
      <c r="D101" s="1301"/>
      <c r="E101" s="1302"/>
      <c r="F101" s="305">
        <v>60</v>
      </c>
      <c r="G101" s="304">
        <v>93</v>
      </c>
      <c r="H101" s="305">
        <v>0</v>
      </c>
      <c r="I101" s="295">
        <v>0</v>
      </c>
    </row>
    <row r="102" spans="1:9" ht="12.75">
      <c r="A102" s="303"/>
      <c r="B102" s="1300" t="s">
        <v>799</v>
      </c>
      <c r="C102" s="964"/>
      <c r="D102" s="964"/>
      <c r="E102" s="965"/>
      <c r="F102" s="305">
        <v>0</v>
      </c>
      <c r="G102" s="304">
        <v>0</v>
      </c>
      <c r="H102" s="305">
        <v>5758</v>
      </c>
      <c r="I102" s="295">
        <v>0</v>
      </c>
    </row>
    <row r="103" spans="1:9" ht="12.75">
      <c r="A103" s="303"/>
      <c r="B103" s="1300" t="s">
        <v>800</v>
      </c>
      <c r="C103" s="964"/>
      <c r="D103" s="964"/>
      <c r="E103" s="965"/>
      <c r="F103" s="305">
        <v>0</v>
      </c>
      <c r="G103" s="304">
        <v>0</v>
      </c>
      <c r="H103" s="305">
        <v>5219</v>
      </c>
      <c r="I103" s="295">
        <v>0</v>
      </c>
    </row>
    <row r="104" spans="1:9" ht="12.75">
      <c r="A104" s="303"/>
      <c r="B104" s="1300" t="s">
        <v>347</v>
      </c>
      <c r="C104" s="1301"/>
      <c r="D104" s="1301"/>
      <c r="E104" s="1302"/>
      <c r="F104" s="302">
        <v>16102</v>
      </c>
      <c r="G104" s="301">
        <f>G105-G101</f>
        <v>17604</v>
      </c>
      <c r="H104" s="302">
        <v>0</v>
      </c>
      <c r="I104" s="295">
        <f>H104/G104*100</f>
        <v>0</v>
      </c>
    </row>
    <row r="105" spans="1:9" ht="12.75">
      <c r="A105" s="303"/>
      <c r="B105" s="1303" t="s">
        <v>154</v>
      </c>
      <c r="C105" s="1304"/>
      <c r="D105" s="1304"/>
      <c r="E105" s="1305"/>
      <c r="F105" s="300">
        <f>SUM(F106:F112)</f>
        <v>16162</v>
      </c>
      <c r="G105" s="300">
        <f>SUM(G106:G112)</f>
        <v>17697</v>
      </c>
      <c r="H105" s="300">
        <f>SUM(H106:H112)</f>
        <v>10977</v>
      </c>
      <c r="I105" s="294">
        <f>H105/G105*100</f>
        <v>62.02746228174267</v>
      </c>
    </row>
    <row r="106" spans="1:9" ht="12.75">
      <c r="A106" s="303"/>
      <c r="B106" s="1300" t="s">
        <v>334</v>
      </c>
      <c r="C106" s="1301"/>
      <c r="D106" s="1301"/>
      <c r="E106" s="1302"/>
      <c r="F106" s="302">
        <v>11223</v>
      </c>
      <c r="G106" s="301">
        <v>11891</v>
      </c>
      <c r="H106" s="302">
        <v>6239</v>
      </c>
      <c r="I106" s="295">
        <f>H106/G106*100</f>
        <v>52.468253300815746</v>
      </c>
    </row>
    <row r="107" spans="1:9" ht="12.75">
      <c r="A107" s="303"/>
      <c r="B107" s="1300" t="s">
        <v>339</v>
      </c>
      <c r="C107" s="1301"/>
      <c r="D107" s="1301"/>
      <c r="E107" s="1302"/>
      <c r="F107" s="302">
        <v>3034</v>
      </c>
      <c r="G107" s="301">
        <v>3203</v>
      </c>
      <c r="H107" s="302">
        <v>2011</v>
      </c>
      <c r="I107" s="295">
        <f>H107/G107*100</f>
        <v>62.7848891664065</v>
      </c>
    </row>
    <row r="108" spans="1:9" ht="12.75">
      <c r="A108" s="303"/>
      <c r="B108" s="1300" t="s">
        <v>340</v>
      </c>
      <c r="C108" s="1301"/>
      <c r="D108" s="1301"/>
      <c r="E108" s="1302"/>
      <c r="F108" s="302">
        <v>1905</v>
      </c>
      <c r="G108" s="301">
        <v>2603</v>
      </c>
      <c r="H108" s="302">
        <v>2727</v>
      </c>
      <c r="I108" s="295">
        <f>H108/G108*100</f>
        <v>104.7637341529005</v>
      </c>
    </row>
    <row r="109" spans="1:9" ht="12.75">
      <c r="A109" s="303"/>
      <c r="B109" s="1300" t="s">
        <v>341</v>
      </c>
      <c r="C109" s="1301"/>
      <c r="D109" s="1301"/>
      <c r="E109" s="1302"/>
      <c r="F109" s="338">
        <v>0</v>
      </c>
      <c r="G109" s="337">
        <v>0</v>
      </c>
      <c r="H109" s="338">
        <v>0</v>
      </c>
      <c r="I109" s="295">
        <v>0</v>
      </c>
    </row>
    <row r="110" spans="1:9" ht="12.75">
      <c r="A110" s="303"/>
      <c r="B110" s="1300" t="s">
        <v>342</v>
      </c>
      <c r="C110" s="1301"/>
      <c r="D110" s="1301"/>
      <c r="E110" s="1302"/>
      <c r="F110" s="338">
        <v>0</v>
      </c>
      <c r="G110" s="337">
        <v>0</v>
      </c>
      <c r="H110" s="338">
        <v>0</v>
      </c>
      <c r="I110" s="295">
        <v>0</v>
      </c>
    </row>
    <row r="111" spans="1:9" ht="12.75">
      <c r="A111" s="303"/>
      <c r="B111" s="1300" t="s">
        <v>343</v>
      </c>
      <c r="C111" s="1301"/>
      <c r="D111" s="1301"/>
      <c r="E111" s="1302"/>
      <c r="F111" s="338">
        <v>0</v>
      </c>
      <c r="G111" s="337">
        <v>0</v>
      </c>
      <c r="H111" s="338">
        <v>0</v>
      </c>
      <c r="I111" s="295">
        <v>0</v>
      </c>
    </row>
    <row r="112" spans="1:9" ht="12.75">
      <c r="A112" s="303"/>
      <c r="B112" s="1300" t="s">
        <v>344</v>
      </c>
      <c r="C112" s="1301"/>
      <c r="D112" s="1301"/>
      <c r="E112" s="1302"/>
      <c r="F112" s="338">
        <v>0</v>
      </c>
      <c r="G112" s="337">
        <v>0</v>
      </c>
      <c r="H112" s="338">
        <v>0</v>
      </c>
      <c r="I112" s="295">
        <v>0</v>
      </c>
    </row>
    <row r="113" spans="1:9" ht="12.75">
      <c r="A113" s="303"/>
      <c r="B113" s="1300" t="s">
        <v>345</v>
      </c>
      <c r="C113" s="1301"/>
      <c r="D113" s="1301"/>
      <c r="E113" s="1302"/>
      <c r="F113" s="330">
        <v>7</v>
      </c>
      <c r="G113" s="329">
        <v>7</v>
      </c>
      <c r="H113" s="330">
        <v>3</v>
      </c>
      <c r="I113" s="295">
        <f>H113/G113*100</f>
        <v>42.857142857142854</v>
      </c>
    </row>
    <row r="114" spans="1:9" ht="12.75">
      <c r="A114" s="303"/>
      <c r="B114" s="1300"/>
      <c r="C114" s="1301"/>
      <c r="D114" s="1301"/>
      <c r="E114" s="1302"/>
      <c r="F114" s="304"/>
      <c r="G114" s="304"/>
      <c r="H114" s="305"/>
      <c r="I114" s="328"/>
    </row>
    <row r="115" spans="1:9" ht="12.75">
      <c r="A115" s="303"/>
      <c r="B115" s="1300"/>
      <c r="C115" s="1301"/>
      <c r="D115" s="1301"/>
      <c r="E115" s="1302"/>
      <c r="F115" s="304"/>
      <c r="G115" s="304"/>
      <c r="H115" s="305"/>
      <c r="I115" s="328"/>
    </row>
    <row r="116" spans="1:9" ht="12.75">
      <c r="A116" s="303"/>
      <c r="B116" s="1300"/>
      <c r="C116" s="1301"/>
      <c r="D116" s="1301"/>
      <c r="E116" s="1302"/>
      <c r="F116" s="304"/>
      <c r="G116" s="304"/>
      <c r="H116" s="305"/>
      <c r="I116" s="328"/>
    </row>
    <row r="117" spans="1:9" ht="13.5" thickBot="1">
      <c r="A117" s="303"/>
      <c r="B117" s="1300"/>
      <c r="C117" s="1301"/>
      <c r="D117" s="1301"/>
      <c r="E117" s="1302"/>
      <c r="F117" s="306"/>
      <c r="G117" s="306"/>
      <c r="H117" s="307"/>
      <c r="I117" s="295"/>
    </row>
    <row r="118" spans="1:9" ht="13.5" thickTop="1">
      <c r="A118" s="316"/>
      <c r="B118" s="317"/>
      <c r="C118" s="317"/>
      <c r="D118" s="317"/>
      <c r="E118" s="317"/>
      <c r="F118" s="331"/>
      <c r="G118" s="331"/>
      <c r="H118" s="331"/>
      <c r="I118" s="319"/>
    </row>
    <row r="119" spans="1:9" ht="12.75">
      <c r="A119" s="320"/>
      <c r="B119" s="284"/>
      <c r="C119" s="284"/>
      <c r="D119" s="284"/>
      <c r="E119" s="284"/>
      <c r="F119" s="332"/>
      <c r="G119" s="332"/>
      <c r="H119" s="332"/>
      <c r="I119" s="322"/>
    </row>
    <row r="120" spans="1:9" ht="12.75">
      <c r="A120" s="320"/>
      <c r="B120" s="284"/>
      <c r="C120" s="284"/>
      <c r="D120" s="284"/>
      <c r="E120" s="284"/>
      <c r="F120" s="332"/>
      <c r="G120" s="332"/>
      <c r="H120" s="332"/>
      <c r="I120" s="322"/>
    </row>
    <row r="121" spans="1:9" ht="12.75">
      <c r="A121" s="320"/>
      <c r="B121" s="284"/>
      <c r="C121" s="284"/>
      <c r="D121" s="284"/>
      <c r="E121" s="284"/>
      <c r="F121" s="332"/>
      <c r="G121" s="332"/>
      <c r="H121" s="332"/>
      <c r="I121" s="322"/>
    </row>
    <row r="122" spans="1:9" ht="12.75">
      <c r="A122" s="320"/>
      <c r="B122" s="284"/>
      <c r="C122" s="284"/>
      <c r="D122" s="284"/>
      <c r="E122" s="284"/>
      <c r="F122" s="332"/>
      <c r="G122" s="332"/>
      <c r="H122" s="332"/>
      <c r="I122" s="322"/>
    </row>
    <row r="123" spans="1:9" ht="12.75">
      <c r="A123" s="320"/>
      <c r="B123" s="284"/>
      <c r="C123" s="284"/>
      <c r="D123" s="284"/>
      <c r="E123" s="284"/>
      <c r="F123" s="332"/>
      <c r="G123" s="332"/>
      <c r="H123" s="332"/>
      <c r="I123" s="322"/>
    </row>
    <row r="124" spans="1:9" ht="12.75">
      <c r="A124" s="320"/>
      <c r="B124" s="284"/>
      <c r="C124" s="284"/>
      <c r="D124" s="284"/>
      <c r="E124" s="284"/>
      <c r="F124" s="332"/>
      <c r="G124" s="332"/>
      <c r="H124" s="332"/>
      <c r="I124" s="322"/>
    </row>
    <row r="125" spans="1:9" ht="12.75">
      <c r="A125" s="320"/>
      <c r="B125" s="284"/>
      <c r="C125" s="284"/>
      <c r="D125" s="284"/>
      <c r="E125" s="284"/>
      <c r="F125" s="332"/>
      <c r="G125" s="332"/>
      <c r="H125" s="332"/>
      <c r="I125" s="322"/>
    </row>
    <row r="126" spans="1:9" ht="12.75">
      <c r="A126" s="320"/>
      <c r="B126" s="1301"/>
      <c r="C126" s="1301"/>
      <c r="D126" s="1301"/>
      <c r="E126" s="1301"/>
      <c r="F126" s="332"/>
      <c r="G126" s="332"/>
      <c r="H126" s="332"/>
      <c r="I126" s="322"/>
    </row>
    <row r="127" spans="1:9" ht="15.75">
      <c r="A127" s="320"/>
      <c r="B127" s="1301"/>
      <c r="C127" s="1301"/>
      <c r="D127" s="1301"/>
      <c r="E127" s="1301"/>
      <c r="F127" s="332"/>
      <c r="G127" s="485" t="s">
        <v>46</v>
      </c>
      <c r="H127" s="240"/>
      <c r="I127" s="240"/>
    </row>
    <row r="128" spans="1:9" ht="12.75">
      <c r="A128" s="320"/>
      <c r="B128" s="1301"/>
      <c r="C128" s="1301"/>
      <c r="D128" s="1301"/>
      <c r="E128" s="1301"/>
      <c r="F128" s="332"/>
      <c r="G128" s="332"/>
      <c r="H128" s="332"/>
      <c r="I128" s="322"/>
    </row>
    <row r="129" spans="1:9" ht="13.5" thickBot="1">
      <c r="A129" s="333"/>
      <c r="B129" s="1339"/>
      <c r="C129" s="1339"/>
      <c r="D129" s="1339"/>
      <c r="E129" s="1339"/>
      <c r="F129" s="335"/>
      <c r="G129" s="335"/>
      <c r="H129" s="335"/>
      <c r="I129" s="336" t="s">
        <v>70</v>
      </c>
    </row>
    <row r="130" spans="1:9" ht="13.5" thickTop="1">
      <c r="A130" s="303" t="s">
        <v>99</v>
      </c>
      <c r="B130" s="1309" t="s">
        <v>49</v>
      </c>
      <c r="C130" s="1310"/>
      <c r="D130" s="1310"/>
      <c r="E130" s="1311"/>
      <c r="F130" s="298"/>
      <c r="G130" s="298"/>
      <c r="H130" s="299"/>
      <c r="I130" s="295"/>
    </row>
    <row r="131" spans="1:9" ht="12.75">
      <c r="A131" s="303"/>
      <c r="B131" s="1303" t="s">
        <v>153</v>
      </c>
      <c r="C131" s="1304"/>
      <c r="D131" s="1304"/>
      <c r="E131" s="1305"/>
      <c r="F131" s="300">
        <f>SUM(F132:F134)</f>
        <v>33924</v>
      </c>
      <c r="G131" s="300">
        <f>SUM(G132:G134)</f>
        <v>22720</v>
      </c>
      <c r="H131" s="300">
        <f>SUM(H132:H134)</f>
        <v>10482</v>
      </c>
      <c r="I131" s="294">
        <f>H131/G131*100</f>
        <v>46.13556338028169</v>
      </c>
    </row>
    <row r="132" spans="1:9" ht="12.75">
      <c r="A132" s="303"/>
      <c r="B132" s="1300" t="s">
        <v>346</v>
      </c>
      <c r="C132" s="1301"/>
      <c r="D132" s="1301"/>
      <c r="E132" s="1302"/>
      <c r="F132" s="305">
        <v>3717</v>
      </c>
      <c r="G132" s="304">
        <v>0</v>
      </c>
      <c r="H132" s="305">
        <v>0</v>
      </c>
      <c r="I132" s="328">
        <v>0</v>
      </c>
    </row>
    <row r="133" spans="1:9" ht="12.75">
      <c r="A133" s="303"/>
      <c r="B133" s="1300" t="s">
        <v>801</v>
      </c>
      <c r="C133" s="964"/>
      <c r="D133" s="964"/>
      <c r="E133" s="965"/>
      <c r="F133" s="305">
        <v>0</v>
      </c>
      <c r="G133" s="304">
        <v>0</v>
      </c>
      <c r="H133" s="305">
        <v>5241</v>
      </c>
      <c r="I133" s="328">
        <v>0</v>
      </c>
    </row>
    <row r="134" spans="1:9" ht="12.75">
      <c r="A134" s="303"/>
      <c r="B134" s="1300" t="s">
        <v>347</v>
      </c>
      <c r="C134" s="1301"/>
      <c r="D134" s="1301"/>
      <c r="E134" s="1302"/>
      <c r="F134" s="302">
        <v>30207</v>
      </c>
      <c r="G134" s="301">
        <v>22720</v>
      </c>
      <c r="H134" s="302">
        <f>H135-H132</f>
        <v>5241</v>
      </c>
      <c r="I134" s="328">
        <f>H134/G134*100</f>
        <v>23.067781690140844</v>
      </c>
    </row>
    <row r="135" spans="1:9" ht="12.75">
      <c r="A135" s="303"/>
      <c r="B135" s="1303" t="s">
        <v>154</v>
      </c>
      <c r="C135" s="1304"/>
      <c r="D135" s="1304"/>
      <c r="E135" s="1305"/>
      <c r="F135" s="300">
        <f>SUM(F136:F142)</f>
        <v>33924</v>
      </c>
      <c r="G135" s="300">
        <f>SUM(G136:G142)</f>
        <v>22720</v>
      </c>
      <c r="H135" s="300">
        <f>SUM(H136:H142)</f>
        <v>5241</v>
      </c>
      <c r="I135" s="294">
        <f>H135/G135*100</f>
        <v>23.067781690140844</v>
      </c>
    </row>
    <row r="136" spans="1:9" ht="12.75">
      <c r="A136" s="303"/>
      <c r="B136" s="1300" t="s">
        <v>334</v>
      </c>
      <c r="C136" s="1301"/>
      <c r="D136" s="1301"/>
      <c r="E136" s="1302"/>
      <c r="F136" s="302">
        <v>0</v>
      </c>
      <c r="G136" s="301">
        <v>0</v>
      </c>
      <c r="H136" s="302">
        <v>0</v>
      </c>
      <c r="I136" s="328">
        <v>0</v>
      </c>
    </row>
    <row r="137" spans="1:9" ht="12.75">
      <c r="A137" s="303"/>
      <c r="B137" s="1300" t="s">
        <v>339</v>
      </c>
      <c r="C137" s="1301"/>
      <c r="D137" s="1301"/>
      <c r="E137" s="1302"/>
      <c r="F137" s="302">
        <v>0</v>
      </c>
      <c r="G137" s="301">
        <v>0</v>
      </c>
      <c r="H137" s="302">
        <v>0</v>
      </c>
      <c r="I137" s="328">
        <v>0</v>
      </c>
    </row>
    <row r="138" spans="1:9" ht="12.75">
      <c r="A138" s="303"/>
      <c r="B138" s="1300" t="s">
        <v>340</v>
      </c>
      <c r="C138" s="1301"/>
      <c r="D138" s="1301"/>
      <c r="E138" s="1302"/>
      <c r="F138" s="305">
        <v>33924</v>
      </c>
      <c r="G138" s="304">
        <v>22720</v>
      </c>
      <c r="H138" s="305">
        <v>5241</v>
      </c>
      <c r="I138" s="328">
        <f>H138/G138*100</f>
        <v>23.067781690140844</v>
      </c>
    </row>
    <row r="139" spans="1:9" ht="12.75">
      <c r="A139" s="303"/>
      <c r="B139" s="1300" t="s">
        <v>341</v>
      </c>
      <c r="C139" s="1301"/>
      <c r="D139" s="1301"/>
      <c r="E139" s="1302"/>
      <c r="F139" s="305">
        <v>0</v>
      </c>
      <c r="G139" s="304">
        <v>0</v>
      </c>
      <c r="H139" s="305">
        <v>0</v>
      </c>
      <c r="I139" s="295">
        <v>0</v>
      </c>
    </row>
    <row r="140" spans="1:9" ht="12.75">
      <c r="A140" s="303"/>
      <c r="B140" s="1300" t="s">
        <v>342</v>
      </c>
      <c r="C140" s="1301"/>
      <c r="D140" s="1301"/>
      <c r="E140" s="1302"/>
      <c r="F140" s="305">
        <v>0</v>
      </c>
      <c r="G140" s="304">
        <v>0</v>
      </c>
      <c r="H140" s="305">
        <v>0</v>
      </c>
      <c r="I140" s="295">
        <v>0</v>
      </c>
    </row>
    <row r="141" spans="1:9" ht="12.75">
      <c r="A141" s="303"/>
      <c r="B141" s="1300" t="s">
        <v>343</v>
      </c>
      <c r="C141" s="1301"/>
      <c r="D141" s="1301"/>
      <c r="E141" s="1302"/>
      <c r="F141" s="305">
        <v>0</v>
      </c>
      <c r="G141" s="304">
        <v>0</v>
      </c>
      <c r="H141" s="305">
        <v>0</v>
      </c>
      <c r="I141" s="295">
        <v>0</v>
      </c>
    </row>
    <row r="142" spans="1:9" ht="12.75">
      <c r="A142" s="303"/>
      <c r="B142" s="1300" t="s">
        <v>344</v>
      </c>
      <c r="C142" s="1301"/>
      <c r="D142" s="1301"/>
      <c r="E142" s="1302"/>
      <c r="F142" s="305">
        <v>0</v>
      </c>
      <c r="G142" s="304">
        <v>0</v>
      </c>
      <c r="H142" s="305">
        <v>0</v>
      </c>
      <c r="I142" s="295">
        <v>0</v>
      </c>
    </row>
    <row r="143" spans="1:9" ht="12.75">
      <c r="A143" s="303"/>
      <c r="B143" s="1300" t="s">
        <v>40</v>
      </c>
      <c r="C143" s="1301"/>
      <c r="D143" s="1301"/>
      <c r="E143" s="1302"/>
      <c r="F143" s="330">
        <v>0</v>
      </c>
      <c r="G143" s="329">
        <v>0</v>
      </c>
      <c r="H143" s="330">
        <v>0</v>
      </c>
      <c r="I143" s="295">
        <v>0</v>
      </c>
    </row>
    <row r="144" spans="1:9" ht="12.75">
      <c r="A144" s="303"/>
      <c r="B144" s="1300"/>
      <c r="C144" s="1301"/>
      <c r="D144" s="1301"/>
      <c r="E144" s="1302"/>
      <c r="F144" s="304"/>
      <c r="G144" s="304"/>
      <c r="H144" s="305"/>
      <c r="I144" s="328"/>
    </row>
    <row r="145" spans="1:9" ht="12.75">
      <c r="A145" s="303" t="s">
        <v>104</v>
      </c>
      <c r="B145" s="1309" t="s">
        <v>50</v>
      </c>
      <c r="C145" s="1310"/>
      <c r="D145" s="1310"/>
      <c r="E145" s="1311"/>
      <c r="F145" s="298"/>
      <c r="G145" s="298"/>
      <c r="H145" s="299"/>
      <c r="I145" s="295"/>
    </row>
    <row r="146" spans="1:9" ht="12.75">
      <c r="A146" s="303"/>
      <c r="B146" s="1303" t="s">
        <v>153</v>
      </c>
      <c r="C146" s="1304"/>
      <c r="D146" s="1304"/>
      <c r="E146" s="1305"/>
      <c r="F146" s="300">
        <f>SUM(F147:F148)</f>
        <v>2300</v>
      </c>
      <c r="G146" s="300">
        <f>SUM(G147:G148)</f>
        <v>2634</v>
      </c>
      <c r="H146" s="300">
        <f>SUM(H147:H148)</f>
        <v>2498</v>
      </c>
      <c r="I146" s="294">
        <f>H146/G146*100</f>
        <v>94.83675018982535</v>
      </c>
    </row>
    <row r="147" spans="1:9" ht="12.75">
      <c r="A147" s="303"/>
      <c r="B147" s="1300" t="s">
        <v>346</v>
      </c>
      <c r="C147" s="1301"/>
      <c r="D147" s="1301"/>
      <c r="E147" s="1302"/>
      <c r="F147" s="305">
        <v>2188</v>
      </c>
      <c r="G147" s="304">
        <v>1981</v>
      </c>
      <c r="H147" s="305">
        <v>2498</v>
      </c>
      <c r="I147" s="328">
        <f>H147/G147*100</f>
        <v>126.09793033821302</v>
      </c>
    </row>
    <row r="148" spans="1:9" ht="12.75">
      <c r="A148" s="303"/>
      <c r="B148" s="1300" t="s">
        <v>347</v>
      </c>
      <c r="C148" s="1301"/>
      <c r="D148" s="1301"/>
      <c r="E148" s="1302"/>
      <c r="F148" s="302">
        <v>112</v>
      </c>
      <c r="G148" s="301">
        <f>G149-G147</f>
        <v>653</v>
      </c>
      <c r="H148" s="302">
        <v>0</v>
      </c>
      <c r="I148" s="328">
        <v>0</v>
      </c>
    </row>
    <row r="149" spans="1:9" ht="12.75">
      <c r="A149" s="303"/>
      <c r="B149" s="1303" t="s">
        <v>154</v>
      </c>
      <c r="C149" s="1304"/>
      <c r="D149" s="1304"/>
      <c r="E149" s="1305"/>
      <c r="F149" s="300">
        <f>SUM(F150:F156)</f>
        <v>2300</v>
      </c>
      <c r="G149" s="300">
        <f>SUM(G150:G156)</f>
        <v>2634</v>
      </c>
      <c r="H149" s="300">
        <f>SUM(H150:H156)</f>
        <v>2498</v>
      </c>
      <c r="I149" s="294">
        <f>H149/G149*100</f>
        <v>94.83675018982535</v>
      </c>
    </row>
    <row r="150" spans="1:9" ht="12.75">
      <c r="A150" s="303"/>
      <c r="B150" s="1300" t="s">
        <v>334</v>
      </c>
      <c r="C150" s="1301"/>
      <c r="D150" s="1301"/>
      <c r="E150" s="1302"/>
      <c r="F150" s="302">
        <v>466</v>
      </c>
      <c r="G150" s="301">
        <v>850</v>
      </c>
      <c r="H150" s="302">
        <v>415</v>
      </c>
      <c r="I150" s="328">
        <f>H150/G150*100</f>
        <v>48.8235294117647</v>
      </c>
    </row>
    <row r="151" spans="1:9" ht="12.75">
      <c r="A151" s="303"/>
      <c r="B151" s="1300" t="s">
        <v>339</v>
      </c>
      <c r="C151" s="1301"/>
      <c r="D151" s="1301"/>
      <c r="E151" s="1302"/>
      <c r="F151" s="302">
        <v>126</v>
      </c>
      <c r="G151" s="301">
        <v>222</v>
      </c>
      <c r="H151" s="302">
        <v>113</v>
      </c>
      <c r="I151" s="328">
        <f>H151/G151*100</f>
        <v>50.9009009009009</v>
      </c>
    </row>
    <row r="152" spans="1:9" ht="12.75">
      <c r="A152" s="303"/>
      <c r="B152" s="1300" t="s">
        <v>340</v>
      </c>
      <c r="C152" s="1301"/>
      <c r="D152" s="1301"/>
      <c r="E152" s="1302"/>
      <c r="F152" s="302">
        <v>1708</v>
      </c>
      <c r="G152" s="301">
        <v>1562</v>
      </c>
      <c r="H152" s="302">
        <v>1970</v>
      </c>
      <c r="I152" s="295">
        <f>H152/G152*100</f>
        <v>126.12035851472471</v>
      </c>
    </row>
    <row r="153" spans="1:9" ht="12.75">
      <c r="A153" s="303"/>
      <c r="B153" s="1300" t="s">
        <v>341</v>
      </c>
      <c r="C153" s="1301"/>
      <c r="D153" s="1301"/>
      <c r="E153" s="1302"/>
      <c r="F153" s="305">
        <v>0</v>
      </c>
      <c r="G153" s="304">
        <v>0</v>
      </c>
      <c r="H153" s="305">
        <v>0</v>
      </c>
      <c r="I153" s="295">
        <v>0</v>
      </c>
    </row>
    <row r="154" spans="1:9" ht="12.75">
      <c r="A154" s="303"/>
      <c r="B154" s="1300" t="s">
        <v>342</v>
      </c>
      <c r="C154" s="1301"/>
      <c r="D154" s="1301"/>
      <c r="E154" s="1302"/>
      <c r="F154" s="305">
        <v>0</v>
      </c>
      <c r="G154" s="304">
        <v>0</v>
      </c>
      <c r="H154" s="305">
        <v>0</v>
      </c>
      <c r="I154" s="295">
        <v>0</v>
      </c>
    </row>
    <row r="155" spans="1:9" ht="12.75">
      <c r="A155" s="303"/>
      <c r="B155" s="1300" t="s">
        <v>343</v>
      </c>
      <c r="C155" s="1301"/>
      <c r="D155" s="1301"/>
      <c r="E155" s="1302"/>
      <c r="F155" s="305">
        <v>0</v>
      </c>
      <c r="G155" s="304">
        <v>0</v>
      </c>
      <c r="H155" s="305">
        <v>0</v>
      </c>
      <c r="I155" s="295">
        <v>0</v>
      </c>
    </row>
    <row r="156" spans="1:9" ht="12.75">
      <c r="A156" s="303"/>
      <c r="B156" s="1300" t="s">
        <v>344</v>
      </c>
      <c r="C156" s="1301"/>
      <c r="D156" s="1301"/>
      <c r="E156" s="1302"/>
      <c r="F156" s="305">
        <v>0</v>
      </c>
      <c r="G156" s="304">
        <v>0</v>
      </c>
      <c r="H156" s="305">
        <v>0</v>
      </c>
      <c r="I156" s="295">
        <v>0</v>
      </c>
    </row>
    <row r="157" spans="1:9" ht="12.75">
      <c r="A157" s="303"/>
      <c r="B157" s="1300" t="s">
        <v>171</v>
      </c>
      <c r="C157" s="1301"/>
      <c r="D157" s="1301"/>
      <c r="E157" s="1302"/>
      <c r="F157" s="732">
        <v>0.5</v>
      </c>
      <c r="G157" s="636">
        <v>0.5</v>
      </c>
      <c r="H157" s="636">
        <v>0</v>
      </c>
      <c r="I157" s="295">
        <f>H157/G157*100</f>
        <v>0</v>
      </c>
    </row>
    <row r="158" spans="1:9" ht="12.75">
      <c r="A158" s="303"/>
      <c r="B158" s="1312" t="s">
        <v>736</v>
      </c>
      <c r="C158" s="964"/>
      <c r="D158" s="964"/>
      <c r="E158" s="965"/>
      <c r="F158" s="732">
        <v>0</v>
      </c>
      <c r="G158" s="308">
        <v>1</v>
      </c>
      <c r="H158" s="342">
        <v>1</v>
      </c>
      <c r="I158" s="295">
        <f>H158/G158*100</f>
        <v>100</v>
      </c>
    </row>
    <row r="159" spans="1:9" ht="12.75">
      <c r="A159" s="303"/>
      <c r="B159" s="1300"/>
      <c r="C159" s="1301"/>
      <c r="D159" s="1301"/>
      <c r="E159" s="1302"/>
      <c r="F159" s="337"/>
      <c r="G159" s="337"/>
      <c r="H159" s="338"/>
      <c r="I159" s="295"/>
    </row>
    <row r="160" spans="1:9" ht="12.75">
      <c r="A160" s="303" t="s">
        <v>108</v>
      </c>
      <c r="B160" s="1309" t="s">
        <v>51</v>
      </c>
      <c r="C160" s="1310"/>
      <c r="D160" s="1310"/>
      <c r="E160" s="1311"/>
      <c r="F160" s="298"/>
      <c r="G160" s="298"/>
      <c r="H160" s="299"/>
      <c r="I160" s="295"/>
    </row>
    <row r="161" spans="1:9" ht="12.75">
      <c r="A161" s="303"/>
      <c r="B161" s="1303" t="s">
        <v>153</v>
      </c>
      <c r="C161" s="1304"/>
      <c r="D161" s="1304"/>
      <c r="E161" s="1305"/>
      <c r="F161" s="300">
        <f>SUM(F162:F164)</f>
        <v>9902</v>
      </c>
      <c r="G161" s="300">
        <f>SUM(G162:G164)</f>
        <v>7206</v>
      </c>
      <c r="H161" s="300">
        <f>SUM(H162:H164)</f>
        <v>12410</v>
      </c>
      <c r="I161" s="294">
        <f>H161/G161*100</f>
        <v>172.21759644740493</v>
      </c>
    </row>
    <row r="162" spans="1:9" ht="12.75">
      <c r="A162" s="303"/>
      <c r="B162" s="1300" t="s">
        <v>346</v>
      </c>
      <c r="C162" s="1301"/>
      <c r="D162" s="1301"/>
      <c r="E162" s="1302"/>
      <c r="F162" s="305">
        <v>0</v>
      </c>
      <c r="G162" s="304">
        <v>0</v>
      </c>
      <c r="H162" s="305">
        <v>0</v>
      </c>
      <c r="I162" s="295">
        <v>0</v>
      </c>
    </row>
    <row r="163" spans="1:9" ht="12.75">
      <c r="A163" s="303"/>
      <c r="B163" s="1300" t="s">
        <v>802</v>
      </c>
      <c r="C163" s="964"/>
      <c r="D163" s="964"/>
      <c r="E163" s="965"/>
      <c r="F163" s="305"/>
      <c r="G163" s="304"/>
      <c r="H163" s="305">
        <v>2191</v>
      </c>
      <c r="I163" s="295"/>
    </row>
    <row r="164" spans="1:9" ht="12.75">
      <c r="A164" s="303"/>
      <c r="B164" s="1300" t="s">
        <v>871</v>
      </c>
      <c r="C164" s="1301"/>
      <c r="D164" s="1301"/>
      <c r="E164" s="1302"/>
      <c r="F164" s="302">
        <v>9902</v>
      </c>
      <c r="G164" s="301">
        <v>7206</v>
      </c>
      <c r="H164" s="302">
        <v>10219</v>
      </c>
      <c r="I164" s="295">
        <f>H164/G164*100</f>
        <v>141.81237857341105</v>
      </c>
    </row>
    <row r="165" spans="1:9" ht="12.75">
      <c r="A165" s="303"/>
      <c r="B165" s="1303" t="s">
        <v>154</v>
      </c>
      <c r="C165" s="1304"/>
      <c r="D165" s="1304"/>
      <c r="E165" s="1305"/>
      <c r="F165" s="300">
        <f>SUM(F166:F172)</f>
        <v>9902</v>
      </c>
      <c r="G165" s="300">
        <f>SUM(G166:G172)</f>
        <v>7206</v>
      </c>
      <c r="H165" s="300">
        <f>SUM(H166:H172)</f>
        <v>12410</v>
      </c>
      <c r="I165" s="294">
        <f>H165/G165*100</f>
        <v>172.21759644740493</v>
      </c>
    </row>
    <row r="166" spans="1:9" ht="12.75">
      <c r="A166" s="303"/>
      <c r="B166" s="1300" t="s">
        <v>334</v>
      </c>
      <c r="C166" s="1301"/>
      <c r="D166" s="1301"/>
      <c r="E166" s="1302"/>
      <c r="F166" s="302">
        <v>0</v>
      </c>
      <c r="G166" s="301">
        <v>0</v>
      </c>
      <c r="H166" s="302">
        <v>0</v>
      </c>
      <c r="I166" s="295">
        <v>0</v>
      </c>
    </row>
    <row r="167" spans="1:9" ht="12.75">
      <c r="A167" s="303"/>
      <c r="B167" s="1300" t="s">
        <v>339</v>
      </c>
      <c r="C167" s="1301"/>
      <c r="D167" s="1301"/>
      <c r="E167" s="1302"/>
      <c r="F167" s="302">
        <v>0</v>
      </c>
      <c r="G167" s="301">
        <v>0</v>
      </c>
      <c r="H167" s="302">
        <v>0</v>
      </c>
      <c r="I167" s="295">
        <v>0</v>
      </c>
    </row>
    <row r="168" spans="1:9" ht="12.75">
      <c r="A168" s="303"/>
      <c r="B168" s="1300" t="s">
        <v>340</v>
      </c>
      <c r="C168" s="1301"/>
      <c r="D168" s="1301"/>
      <c r="E168" s="1302"/>
      <c r="F168" s="302">
        <v>9902</v>
      </c>
      <c r="G168" s="301">
        <v>7206</v>
      </c>
      <c r="H168" s="302">
        <v>12410</v>
      </c>
      <c r="I168" s="295">
        <f>H168/G168*100</f>
        <v>172.21759644740493</v>
      </c>
    </row>
    <row r="169" spans="1:9" ht="12.75">
      <c r="A169" s="303"/>
      <c r="B169" s="1300" t="s">
        <v>341</v>
      </c>
      <c r="C169" s="1301"/>
      <c r="D169" s="1301"/>
      <c r="E169" s="1302"/>
      <c r="F169" s="305">
        <v>0</v>
      </c>
      <c r="G169" s="304">
        <v>0</v>
      </c>
      <c r="H169" s="305">
        <v>0</v>
      </c>
      <c r="I169" s="295">
        <v>0</v>
      </c>
    </row>
    <row r="170" spans="1:9" ht="12.75">
      <c r="A170" s="303"/>
      <c r="B170" s="1300" t="s">
        <v>342</v>
      </c>
      <c r="C170" s="1301"/>
      <c r="D170" s="1301"/>
      <c r="E170" s="1302"/>
      <c r="F170" s="305">
        <v>0</v>
      </c>
      <c r="G170" s="304">
        <v>0</v>
      </c>
      <c r="H170" s="305">
        <v>0</v>
      </c>
      <c r="I170" s="295">
        <v>0</v>
      </c>
    </row>
    <row r="171" spans="1:9" ht="12.75">
      <c r="A171" s="303"/>
      <c r="B171" s="1300" t="s">
        <v>343</v>
      </c>
      <c r="C171" s="1301"/>
      <c r="D171" s="1301"/>
      <c r="E171" s="1302"/>
      <c r="F171" s="305">
        <v>0</v>
      </c>
      <c r="G171" s="304">
        <v>0</v>
      </c>
      <c r="H171" s="305">
        <v>0</v>
      </c>
      <c r="I171" s="295">
        <v>0</v>
      </c>
    </row>
    <row r="172" spans="1:9" ht="12.75">
      <c r="A172" s="303"/>
      <c r="B172" s="1300" t="s">
        <v>344</v>
      </c>
      <c r="C172" s="1301"/>
      <c r="D172" s="1301"/>
      <c r="E172" s="1302"/>
      <c r="F172" s="305">
        <v>0</v>
      </c>
      <c r="G172" s="304">
        <v>0</v>
      </c>
      <c r="H172" s="305">
        <v>0</v>
      </c>
      <c r="I172" s="295">
        <v>0</v>
      </c>
    </row>
    <row r="173" spans="1:9" ht="12.75">
      <c r="A173" s="303"/>
      <c r="B173" s="1300" t="s">
        <v>40</v>
      </c>
      <c r="C173" s="1301"/>
      <c r="D173" s="1301"/>
      <c r="E173" s="1302"/>
      <c r="F173" s="307">
        <v>0</v>
      </c>
      <c r="G173" s="306">
        <v>0</v>
      </c>
      <c r="H173" s="307">
        <v>0</v>
      </c>
      <c r="I173" s="295">
        <v>0</v>
      </c>
    </row>
    <row r="174" spans="1:9" ht="12.75">
      <c r="A174" s="303"/>
      <c r="B174" s="1300"/>
      <c r="C174" s="1301"/>
      <c r="D174" s="1301"/>
      <c r="E174" s="1302"/>
      <c r="F174" s="304"/>
      <c r="G174" s="304"/>
      <c r="H174" s="305"/>
      <c r="I174" s="295"/>
    </row>
    <row r="175" spans="1:9" ht="12.75">
      <c r="A175" s="303" t="s">
        <v>112</v>
      </c>
      <c r="B175" s="1309" t="s">
        <v>52</v>
      </c>
      <c r="C175" s="1310"/>
      <c r="D175" s="1310"/>
      <c r="E175" s="1311"/>
      <c r="F175" s="298"/>
      <c r="G175" s="298"/>
      <c r="H175" s="299"/>
      <c r="I175" s="295"/>
    </row>
    <row r="176" spans="1:9" ht="12.75">
      <c r="A176" s="303"/>
      <c r="B176" s="1303" t="s">
        <v>153</v>
      </c>
      <c r="C176" s="1304"/>
      <c r="D176" s="1304"/>
      <c r="E176" s="1305"/>
      <c r="F176" s="300">
        <f>SUM(F177:F178)</f>
        <v>105353</v>
      </c>
      <c r="G176" s="300">
        <f>SUM(G177:G178)</f>
        <v>0</v>
      </c>
      <c r="H176" s="300">
        <f>SUM(H177:H178)</f>
        <v>0</v>
      </c>
      <c r="I176" s="294">
        <v>0</v>
      </c>
    </row>
    <row r="177" spans="1:9" ht="12.75">
      <c r="A177" s="303"/>
      <c r="B177" s="1300" t="s">
        <v>346</v>
      </c>
      <c r="C177" s="1301"/>
      <c r="D177" s="1301"/>
      <c r="E177" s="1302"/>
      <c r="F177" s="302">
        <v>0</v>
      </c>
      <c r="G177" s="301">
        <v>0</v>
      </c>
      <c r="H177" s="302">
        <v>0</v>
      </c>
      <c r="I177" s="295">
        <v>0</v>
      </c>
    </row>
    <row r="178" spans="1:9" ht="12.75">
      <c r="A178" s="303"/>
      <c r="B178" s="1300" t="s">
        <v>347</v>
      </c>
      <c r="C178" s="1301"/>
      <c r="D178" s="1301"/>
      <c r="E178" s="1302"/>
      <c r="F178" s="302">
        <v>105353</v>
      </c>
      <c r="G178" s="301">
        <v>0</v>
      </c>
      <c r="H178" s="302">
        <v>0</v>
      </c>
      <c r="I178" s="295">
        <v>0</v>
      </c>
    </row>
    <row r="179" spans="1:9" ht="12.75">
      <c r="A179" s="303"/>
      <c r="B179" s="1303" t="s">
        <v>154</v>
      </c>
      <c r="C179" s="1304"/>
      <c r="D179" s="1304"/>
      <c r="E179" s="1305"/>
      <c r="F179" s="300">
        <f>SUM(F180:F186)</f>
        <v>105353</v>
      </c>
      <c r="G179" s="300">
        <f>SUM(G180:G186)</f>
        <v>3290</v>
      </c>
      <c r="H179" s="300">
        <f>SUM(H180:H186)</f>
        <v>0</v>
      </c>
      <c r="I179" s="294">
        <f>H179/G179*100</f>
        <v>0</v>
      </c>
    </row>
    <row r="180" spans="1:9" ht="12.75">
      <c r="A180" s="303"/>
      <c r="B180" s="1300" t="s">
        <v>334</v>
      </c>
      <c r="C180" s="1301"/>
      <c r="D180" s="1301"/>
      <c r="E180" s="1302"/>
      <c r="F180" s="302">
        <v>0</v>
      </c>
      <c r="G180" s="301">
        <v>0</v>
      </c>
      <c r="H180" s="302">
        <v>0</v>
      </c>
      <c r="I180" s="295">
        <v>0</v>
      </c>
    </row>
    <row r="181" spans="1:9" ht="12.75">
      <c r="A181" s="303"/>
      <c r="B181" s="1300" t="s">
        <v>339</v>
      </c>
      <c r="C181" s="1301"/>
      <c r="D181" s="1301"/>
      <c r="E181" s="1302"/>
      <c r="F181" s="302">
        <v>3637</v>
      </c>
      <c r="G181" s="301">
        <v>113</v>
      </c>
      <c r="H181" s="302">
        <v>0</v>
      </c>
      <c r="I181" s="295">
        <f>H181/G181*100</f>
        <v>0</v>
      </c>
    </row>
    <row r="182" spans="1:9" ht="12.75">
      <c r="A182" s="303"/>
      <c r="B182" s="1300" t="s">
        <v>340</v>
      </c>
      <c r="C182" s="1301"/>
      <c r="D182" s="1301"/>
      <c r="E182" s="1302"/>
      <c r="F182" s="305">
        <v>0</v>
      </c>
      <c r="G182" s="304">
        <v>0</v>
      </c>
      <c r="H182" s="305">
        <v>0</v>
      </c>
      <c r="I182" s="295">
        <v>0</v>
      </c>
    </row>
    <row r="183" spans="1:9" ht="12.75">
      <c r="A183" s="339"/>
      <c r="B183" s="1300" t="s">
        <v>341</v>
      </c>
      <c r="C183" s="1301"/>
      <c r="D183" s="1301"/>
      <c r="E183" s="1302"/>
      <c r="F183" s="305">
        <v>0</v>
      </c>
      <c r="G183" s="304">
        <v>0</v>
      </c>
      <c r="H183" s="305">
        <v>0</v>
      </c>
      <c r="I183" s="295">
        <v>0</v>
      </c>
    </row>
    <row r="184" spans="1:9" ht="12.75">
      <c r="A184" s="339"/>
      <c r="B184" s="1300" t="s">
        <v>342</v>
      </c>
      <c r="C184" s="1301"/>
      <c r="D184" s="1301"/>
      <c r="E184" s="1302"/>
      <c r="F184" s="305">
        <v>0</v>
      </c>
      <c r="G184" s="304">
        <v>0</v>
      </c>
      <c r="H184" s="305">
        <v>0</v>
      </c>
      <c r="I184" s="295">
        <v>0</v>
      </c>
    </row>
    <row r="185" spans="1:9" ht="12.75">
      <c r="A185" s="339"/>
      <c r="B185" s="1300" t="s">
        <v>343</v>
      </c>
      <c r="C185" s="1301"/>
      <c r="D185" s="1301"/>
      <c r="E185" s="1302"/>
      <c r="F185" s="305">
        <v>0</v>
      </c>
      <c r="G185" s="304">
        <v>0</v>
      </c>
      <c r="H185" s="305">
        <v>0</v>
      </c>
      <c r="I185" s="295">
        <v>0</v>
      </c>
    </row>
    <row r="186" spans="1:9" ht="12.75">
      <c r="A186" s="339"/>
      <c r="B186" s="1300" t="s">
        <v>344</v>
      </c>
      <c r="C186" s="1301"/>
      <c r="D186" s="1301"/>
      <c r="E186" s="1302"/>
      <c r="F186" s="305">
        <v>101716</v>
      </c>
      <c r="G186" s="304">
        <v>3177</v>
      </c>
      <c r="H186" s="305">
        <v>0</v>
      </c>
      <c r="I186" s="295">
        <f>H186/G186*100</f>
        <v>0</v>
      </c>
    </row>
    <row r="187" spans="1:9" ht="12.75">
      <c r="A187" s="339"/>
      <c r="B187" s="1300" t="s">
        <v>40</v>
      </c>
      <c r="C187" s="1301"/>
      <c r="D187" s="1301"/>
      <c r="E187" s="1302"/>
      <c r="F187" s="307">
        <v>0</v>
      </c>
      <c r="G187" s="306">
        <v>0</v>
      </c>
      <c r="H187" s="307">
        <v>0</v>
      </c>
      <c r="I187" s="295">
        <v>0</v>
      </c>
    </row>
    <row r="188" spans="1:9" ht="12" customHeight="1">
      <c r="A188" s="303"/>
      <c r="B188" s="1300"/>
      <c r="C188" s="1301"/>
      <c r="D188" s="1301"/>
      <c r="E188" s="1302"/>
      <c r="F188" s="304"/>
      <c r="G188" s="304"/>
      <c r="H188" s="305"/>
      <c r="I188" s="295"/>
    </row>
    <row r="189" spans="1:9" ht="12.75">
      <c r="A189" s="303"/>
      <c r="B189" s="1300"/>
      <c r="C189" s="1301"/>
      <c r="D189" s="1301"/>
      <c r="E189" s="1302"/>
      <c r="F189" s="304"/>
      <c r="G189" s="304"/>
      <c r="H189" s="305"/>
      <c r="I189" s="295"/>
    </row>
    <row r="190" spans="1:9" ht="13.5" thickBot="1">
      <c r="A190" s="303"/>
      <c r="B190" s="1300"/>
      <c r="C190" s="1301"/>
      <c r="D190" s="1301"/>
      <c r="E190" s="1302"/>
      <c r="F190" s="329"/>
      <c r="G190" s="329"/>
      <c r="H190" s="330"/>
      <c r="I190" s="295"/>
    </row>
    <row r="191" spans="1:9" ht="13.5" thickTop="1">
      <c r="A191" s="316"/>
      <c r="B191" s="317"/>
      <c r="C191" s="317"/>
      <c r="D191" s="317"/>
      <c r="E191" s="317"/>
      <c r="F191" s="340"/>
      <c r="G191" s="340"/>
      <c r="H191" s="340"/>
      <c r="I191" s="319"/>
    </row>
    <row r="192" spans="1:9" ht="15">
      <c r="A192" s="320"/>
      <c r="B192" s="284"/>
      <c r="C192" s="284"/>
      <c r="D192" s="284"/>
      <c r="E192" s="284"/>
      <c r="F192" s="341"/>
      <c r="G192" s="451" t="s">
        <v>41</v>
      </c>
      <c r="H192" s="244"/>
      <c r="I192" s="244"/>
    </row>
    <row r="193" spans="1:9" ht="13.5" thickBot="1">
      <c r="A193" s="334"/>
      <c r="B193" s="1339"/>
      <c r="C193" s="1339"/>
      <c r="D193" s="1339"/>
      <c r="E193" s="1339"/>
      <c r="F193" s="335"/>
      <c r="G193" s="335"/>
      <c r="H193" s="335"/>
      <c r="I193" s="336" t="s">
        <v>70</v>
      </c>
    </row>
    <row r="194" spans="1:9" ht="13.5" thickTop="1">
      <c r="A194" s="303" t="s">
        <v>114</v>
      </c>
      <c r="B194" s="1309" t="s">
        <v>53</v>
      </c>
      <c r="C194" s="1310"/>
      <c r="D194" s="1310"/>
      <c r="E194" s="1311"/>
      <c r="F194" s="298"/>
      <c r="G194" s="298"/>
      <c r="H194" s="299"/>
      <c r="I194" s="295"/>
    </row>
    <row r="195" spans="1:9" ht="12.75">
      <c r="A195" s="303"/>
      <c r="B195" s="1303" t="s">
        <v>153</v>
      </c>
      <c r="C195" s="1304"/>
      <c r="D195" s="1304"/>
      <c r="E195" s="1305"/>
      <c r="F195" s="300">
        <f>SUM(F196:F199)</f>
        <v>17714</v>
      </c>
      <c r="G195" s="300">
        <f>SUM(G196:G199)</f>
        <v>3557</v>
      </c>
      <c r="H195" s="300">
        <f>SUM(H196:H199)</f>
        <v>10988</v>
      </c>
      <c r="I195" s="294">
        <f>H195/G195*100</f>
        <v>308.9120044981726</v>
      </c>
    </row>
    <row r="196" spans="1:9" ht="12.75">
      <c r="A196" s="303"/>
      <c r="B196" s="1300" t="s">
        <v>346</v>
      </c>
      <c r="C196" s="1301"/>
      <c r="D196" s="1301"/>
      <c r="E196" s="1302"/>
      <c r="F196" s="302">
        <v>0</v>
      </c>
      <c r="G196" s="301">
        <v>0</v>
      </c>
      <c r="H196" s="302">
        <v>0</v>
      </c>
      <c r="I196" s="328">
        <v>0</v>
      </c>
    </row>
    <row r="197" spans="1:9" ht="12.75">
      <c r="A197" s="303"/>
      <c r="B197" s="1300" t="s">
        <v>167</v>
      </c>
      <c r="C197" s="964"/>
      <c r="D197" s="964"/>
      <c r="E197" s="965"/>
      <c r="F197" s="302">
        <v>11049</v>
      </c>
      <c r="G197" s="301">
        <v>0</v>
      </c>
      <c r="H197" s="302">
        <v>0</v>
      </c>
      <c r="I197" s="328">
        <v>0</v>
      </c>
    </row>
    <row r="198" spans="1:9" ht="12.75">
      <c r="A198" s="303"/>
      <c r="B198" s="1300" t="s">
        <v>803</v>
      </c>
      <c r="C198" s="964"/>
      <c r="D198" s="964"/>
      <c r="E198" s="965"/>
      <c r="F198" s="302">
        <v>0</v>
      </c>
      <c r="G198" s="301">
        <v>0</v>
      </c>
      <c r="H198" s="302">
        <v>10988</v>
      </c>
      <c r="I198" s="328">
        <v>0</v>
      </c>
    </row>
    <row r="199" spans="1:9" ht="12.75">
      <c r="A199" s="303"/>
      <c r="B199" s="1300" t="s">
        <v>347</v>
      </c>
      <c r="C199" s="1301"/>
      <c r="D199" s="1301"/>
      <c r="E199" s="1302"/>
      <c r="F199" s="302">
        <v>6665</v>
      </c>
      <c r="G199" s="301">
        <v>3557</v>
      </c>
      <c r="H199" s="302">
        <v>0</v>
      </c>
      <c r="I199" s="328">
        <f>H199/G199*100</f>
        <v>0</v>
      </c>
    </row>
    <row r="200" spans="1:9" ht="12.75">
      <c r="A200" s="303"/>
      <c r="B200" s="1303" t="s">
        <v>154</v>
      </c>
      <c r="C200" s="1304"/>
      <c r="D200" s="1304"/>
      <c r="E200" s="1305"/>
      <c r="F200" s="300">
        <f>SUM(F201:F207)</f>
        <v>17714</v>
      </c>
      <c r="G200" s="300">
        <f>SUM(G201:G207)</f>
        <v>3557</v>
      </c>
      <c r="H200" s="300">
        <f>SUM(H201:H207)</f>
        <v>10988</v>
      </c>
      <c r="I200" s="328">
        <f>H200/G200*100</f>
        <v>308.9120044981726</v>
      </c>
    </row>
    <row r="201" spans="1:9" ht="12.75">
      <c r="A201" s="303"/>
      <c r="B201" s="1300" t="s">
        <v>334</v>
      </c>
      <c r="C201" s="1301"/>
      <c r="D201" s="1301"/>
      <c r="E201" s="1302"/>
      <c r="F201" s="305">
        <v>0</v>
      </c>
      <c r="G201" s="304">
        <v>0</v>
      </c>
      <c r="H201" s="305">
        <v>0</v>
      </c>
      <c r="I201" s="328">
        <v>0</v>
      </c>
    </row>
    <row r="202" spans="1:9" ht="12.75">
      <c r="A202" s="303"/>
      <c r="B202" s="1300" t="s">
        <v>339</v>
      </c>
      <c r="C202" s="1301"/>
      <c r="D202" s="1301"/>
      <c r="E202" s="1302"/>
      <c r="F202" s="305">
        <v>0</v>
      </c>
      <c r="G202" s="304">
        <v>0</v>
      </c>
      <c r="H202" s="305">
        <v>0</v>
      </c>
      <c r="I202" s="328">
        <v>0</v>
      </c>
    </row>
    <row r="203" spans="1:9" ht="12.75">
      <c r="A203" s="303"/>
      <c r="B203" s="1300" t="s">
        <v>340</v>
      </c>
      <c r="C203" s="1301"/>
      <c r="D203" s="1301"/>
      <c r="E203" s="1302"/>
      <c r="F203" s="302">
        <v>0</v>
      </c>
      <c r="G203" s="301">
        <v>104</v>
      </c>
      <c r="H203" s="302">
        <v>0</v>
      </c>
      <c r="I203" s="328">
        <v>0</v>
      </c>
    </row>
    <row r="204" spans="1:9" ht="12.75">
      <c r="A204" s="303"/>
      <c r="B204" s="1300" t="s">
        <v>341</v>
      </c>
      <c r="C204" s="1301"/>
      <c r="D204" s="1301"/>
      <c r="E204" s="1302"/>
      <c r="F204" s="305">
        <v>0</v>
      </c>
      <c r="G204" s="304">
        <v>0</v>
      </c>
      <c r="H204" s="305">
        <v>0</v>
      </c>
      <c r="I204" s="328">
        <v>0</v>
      </c>
    </row>
    <row r="205" spans="1:9" ht="12.75">
      <c r="A205" s="303"/>
      <c r="B205" s="1300" t="s">
        <v>342</v>
      </c>
      <c r="C205" s="1301"/>
      <c r="D205" s="1301"/>
      <c r="E205" s="1302"/>
      <c r="F205" s="305">
        <v>0</v>
      </c>
      <c r="G205" s="304">
        <v>0</v>
      </c>
      <c r="H205" s="305">
        <v>0</v>
      </c>
      <c r="I205" s="328">
        <v>0</v>
      </c>
    </row>
    <row r="206" spans="1:9" ht="12.75">
      <c r="A206" s="303"/>
      <c r="B206" s="1300" t="s">
        <v>343</v>
      </c>
      <c r="C206" s="1301"/>
      <c r="D206" s="1301"/>
      <c r="E206" s="1302"/>
      <c r="F206" s="305">
        <v>0</v>
      </c>
      <c r="G206" s="304">
        <v>0</v>
      </c>
      <c r="H206" s="305">
        <v>0</v>
      </c>
      <c r="I206" s="328">
        <v>0</v>
      </c>
    </row>
    <row r="207" spans="1:9" ht="12.75">
      <c r="A207" s="303"/>
      <c r="B207" s="1300" t="s">
        <v>344</v>
      </c>
      <c r="C207" s="1301"/>
      <c r="D207" s="1301"/>
      <c r="E207" s="1302"/>
      <c r="F207" s="305">
        <v>17714</v>
      </c>
      <c r="G207" s="304">
        <v>3453</v>
      </c>
      <c r="H207" s="305">
        <v>10988</v>
      </c>
      <c r="I207" s="328">
        <f>H207/G207*100</f>
        <v>318.216044019693</v>
      </c>
    </row>
    <row r="208" spans="1:9" ht="12.75">
      <c r="A208" s="303"/>
      <c r="B208" s="1300" t="s">
        <v>40</v>
      </c>
      <c r="C208" s="1301"/>
      <c r="D208" s="1301"/>
      <c r="E208" s="1302"/>
      <c r="F208" s="309">
        <v>0</v>
      </c>
      <c r="G208" s="308">
        <v>0</v>
      </c>
      <c r="H208" s="309">
        <v>0</v>
      </c>
      <c r="I208" s="295">
        <v>0</v>
      </c>
    </row>
    <row r="209" spans="1:9" ht="12.75">
      <c r="A209" s="303"/>
      <c r="B209" s="1309"/>
      <c r="C209" s="1310"/>
      <c r="D209" s="1310"/>
      <c r="E209" s="1311"/>
      <c r="F209" s="298"/>
      <c r="G209" s="298"/>
      <c r="H209" s="299"/>
      <c r="I209" s="295"/>
    </row>
    <row r="210" spans="1:9" ht="12.75">
      <c r="A210" s="303" t="s">
        <v>117</v>
      </c>
      <c r="B210" s="1309" t="s">
        <v>54</v>
      </c>
      <c r="C210" s="1310"/>
      <c r="D210" s="1310"/>
      <c r="E210" s="1311"/>
      <c r="F210" s="298"/>
      <c r="G210" s="298"/>
      <c r="H210" s="299"/>
      <c r="I210" s="295"/>
    </row>
    <row r="211" spans="1:9" ht="12.75">
      <c r="A211" s="303"/>
      <c r="B211" s="1303" t="s">
        <v>153</v>
      </c>
      <c r="C211" s="1304"/>
      <c r="D211" s="1304"/>
      <c r="E211" s="1305"/>
      <c r="F211" s="300">
        <f>SUM(F212:F215)</f>
        <v>314077</v>
      </c>
      <c r="G211" s="300">
        <f>SUM(G212:G215)</f>
        <v>37826</v>
      </c>
      <c r="H211" s="300">
        <f>SUM(H212:H215)</f>
        <v>0</v>
      </c>
      <c r="I211" s="294">
        <f>H211/G211*100</f>
        <v>0</v>
      </c>
    </row>
    <row r="212" spans="1:9" ht="12.75">
      <c r="A212" s="303"/>
      <c r="B212" s="1300" t="s">
        <v>168</v>
      </c>
      <c r="C212" s="1301"/>
      <c r="D212" s="1301"/>
      <c r="E212" s="1302"/>
      <c r="F212" s="302">
        <v>40000</v>
      </c>
      <c r="G212" s="301">
        <v>37826</v>
      </c>
      <c r="H212" s="302">
        <v>0</v>
      </c>
      <c r="I212" s="328">
        <f>H212/G212*100</f>
        <v>0</v>
      </c>
    </row>
    <row r="213" spans="1:9" ht="12.75">
      <c r="A213" s="303"/>
      <c r="B213" s="1312" t="s">
        <v>696</v>
      </c>
      <c r="C213" s="964"/>
      <c r="D213" s="964"/>
      <c r="E213" s="965"/>
      <c r="F213" s="302">
        <v>130000</v>
      </c>
      <c r="G213" s="301">
        <v>0</v>
      </c>
      <c r="H213" s="302">
        <v>0</v>
      </c>
      <c r="I213" s="328">
        <v>0</v>
      </c>
    </row>
    <row r="214" spans="1:9" ht="12.75">
      <c r="A214" s="303"/>
      <c r="B214" s="1300" t="s">
        <v>169</v>
      </c>
      <c r="C214" s="956"/>
      <c r="D214" s="956"/>
      <c r="E214" s="965"/>
      <c r="F214" s="302">
        <v>55229</v>
      </c>
      <c r="G214" s="301">
        <v>0</v>
      </c>
      <c r="H214" s="302">
        <v>0</v>
      </c>
      <c r="I214" s="328">
        <v>0</v>
      </c>
    </row>
    <row r="215" spans="1:9" ht="12.75">
      <c r="A215" s="303"/>
      <c r="B215" s="1300" t="s">
        <v>236</v>
      </c>
      <c r="C215" s="1301"/>
      <c r="D215" s="1301"/>
      <c r="E215" s="1302"/>
      <c r="F215" s="305">
        <v>88848</v>
      </c>
      <c r="G215" s="304">
        <v>0</v>
      </c>
      <c r="H215" s="305">
        <v>0</v>
      </c>
      <c r="I215" s="328">
        <v>0</v>
      </c>
    </row>
    <row r="216" spans="1:9" ht="12.75">
      <c r="A216" s="303"/>
      <c r="B216" s="1303" t="s">
        <v>154</v>
      </c>
      <c r="C216" s="1304"/>
      <c r="D216" s="1304"/>
      <c r="E216" s="1305"/>
      <c r="F216" s="300">
        <f>SUM(F217:F220)</f>
        <v>181465</v>
      </c>
      <c r="G216" s="300">
        <f>SUM(G217:G223)</f>
        <v>106758</v>
      </c>
      <c r="H216" s="300">
        <f>SUM(H217:H220)</f>
        <v>0</v>
      </c>
      <c r="I216" s="294">
        <f>H216/G216*100</f>
        <v>0</v>
      </c>
    </row>
    <row r="217" spans="1:9" ht="12.75">
      <c r="A217" s="303"/>
      <c r="B217" s="1312" t="s">
        <v>697</v>
      </c>
      <c r="C217" s="1301"/>
      <c r="D217" s="1301"/>
      <c r="E217" s="1302"/>
      <c r="F217" s="305">
        <v>9380</v>
      </c>
      <c r="G217" s="304">
        <v>7034</v>
      </c>
      <c r="H217" s="305">
        <v>0</v>
      </c>
      <c r="I217" s="295">
        <v>0</v>
      </c>
    </row>
    <row r="218" spans="1:9" ht="12.75">
      <c r="A218" s="303"/>
      <c r="B218" s="1312" t="s">
        <v>698</v>
      </c>
      <c r="C218" s="1301"/>
      <c r="D218" s="1301"/>
      <c r="E218" s="1302"/>
      <c r="F218" s="305">
        <v>22900</v>
      </c>
      <c r="G218" s="304">
        <v>0</v>
      </c>
      <c r="H218" s="305">
        <v>0</v>
      </c>
      <c r="I218" s="295">
        <v>0</v>
      </c>
    </row>
    <row r="219" spans="1:9" ht="12.75">
      <c r="A219" s="303"/>
      <c r="B219" s="1312" t="s">
        <v>699</v>
      </c>
      <c r="C219" s="1301"/>
      <c r="D219" s="1301"/>
      <c r="E219" s="1302"/>
      <c r="F219" s="305">
        <v>142436</v>
      </c>
      <c r="G219" s="304">
        <v>0</v>
      </c>
      <c r="H219" s="305">
        <v>0</v>
      </c>
      <c r="I219" s="295">
        <v>0</v>
      </c>
    </row>
    <row r="220" spans="1:9" ht="12.75">
      <c r="A220" s="303"/>
      <c r="B220" s="1312" t="s">
        <v>700</v>
      </c>
      <c r="C220" s="1301"/>
      <c r="D220" s="1301"/>
      <c r="E220" s="1302"/>
      <c r="F220" s="305">
        <v>6749</v>
      </c>
      <c r="G220" s="304">
        <v>48480</v>
      </c>
      <c r="H220" s="305">
        <v>0</v>
      </c>
      <c r="I220" s="295">
        <v>0</v>
      </c>
    </row>
    <row r="221" spans="1:9" ht="12.75">
      <c r="A221" s="303"/>
      <c r="B221" s="1312" t="s">
        <v>745</v>
      </c>
      <c r="C221" s="964"/>
      <c r="D221" s="964"/>
      <c r="E221" s="965"/>
      <c r="F221" s="305">
        <v>0</v>
      </c>
      <c r="G221" s="304">
        <v>20002</v>
      </c>
      <c r="H221" s="305">
        <v>0</v>
      </c>
      <c r="I221" s="295">
        <v>0</v>
      </c>
    </row>
    <row r="222" spans="1:9" ht="12.75">
      <c r="A222" s="303"/>
      <c r="B222" s="1312" t="s">
        <v>750</v>
      </c>
      <c r="C222" s="964"/>
      <c r="D222" s="964"/>
      <c r="E222" s="965"/>
      <c r="F222" s="305">
        <v>0</v>
      </c>
      <c r="G222" s="304">
        <v>4515</v>
      </c>
      <c r="H222" s="305">
        <v>0</v>
      </c>
      <c r="I222" s="295">
        <v>0</v>
      </c>
    </row>
    <row r="223" spans="1:9" ht="12.75">
      <c r="A223" s="303"/>
      <c r="B223" s="1312" t="s">
        <v>746</v>
      </c>
      <c r="C223" s="964"/>
      <c r="D223" s="964"/>
      <c r="E223" s="965"/>
      <c r="F223" s="305">
        <v>0</v>
      </c>
      <c r="G223" s="304">
        <v>26727</v>
      </c>
      <c r="H223" s="305">
        <v>0</v>
      </c>
      <c r="I223" s="295">
        <v>0</v>
      </c>
    </row>
    <row r="224" spans="1:9" ht="12.75">
      <c r="A224" s="303"/>
      <c r="B224" s="1300" t="s">
        <v>45</v>
      </c>
      <c r="C224" s="1301"/>
      <c r="D224" s="1301"/>
      <c r="E224" s="1302"/>
      <c r="F224" s="309">
        <v>0</v>
      </c>
      <c r="G224" s="308">
        <v>0</v>
      </c>
      <c r="H224" s="309">
        <v>0</v>
      </c>
      <c r="I224" s="295">
        <v>0</v>
      </c>
    </row>
    <row r="225" spans="1:9" ht="12.75">
      <c r="A225" s="303"/>
      <c r="B225" s="1303"/>
      <c r="C225" s="1304"/>
      <c r="D225" s="1304"/>
      <c r="E225" s="1305"/>
      <c r="F225" s="300"/>
      <c r="G225" s="300"/>
      <c r="H225" s="300"/>
      <c r="I225" s="294"/>
    </row>
    <row r="226" spans="1:9" ht="12.75">
      <c r="A226" s="303" t="s">
        <v>119</v>
      </c>
      <c r="B226" s="1309" t="s">
        <v>744</v>
      </c>
      <c r="C226" s="1310"/>
      <c r="D226" s="1310"/>
      <c r="E226" s="1311"/>
      <c r="F226" s="298"/>
      <c r="G226" s="298"/>
      <c r="H226" s="299"/>
      <c r="I226" s="295"/>
    </row>
    <row r="227" spans="1:9" ht="12.75">
      <c r="A227" s="303"/>
      <c r="B227" s="1303" t="s">
        <v>153</v>
      </c>
      <c r="C227" s="1304"/>
      <c r="D227" s="1304"/>
      <c r="E227" s="1305"/>
      <c r="F227" s="300">
        <f>SUM(F228:F230)</f>
        <v>1093323</v>
      </c>
      <c r="G227" s="300">
        <f>SUM(G228:G230)</f>
        <v>1047761</v>
      </c>
      <c r="H227" s="300">
        <f>SUM(H228:H230)</f>
        <v>691653</v>
      </c>
      <c r="I227" s="294">
        <f>H227/G227*100</f>
        <v>66.01247803649878</v>
      </c>
    </row>
    <row r="228" spans="1:9" ht="12.75">
      <c r="A228" s="303"/>
      <c r="B228" s="1300" t="s">
        <v>55</v>
      </c>
      <c r="C228" s="1301"/>
      <c r="D228" s="1301"/>
      <c r="E228" s="1302"/>
      <c r="F228" s="302">
        <v>379460</v>
      </c>
      <c r="G228" s="301">
        <v>363086</v>
      </c>
      <c r="H228" s="302">
        <v>93500</v>
      </c>
      <c r="I228" s="295">
        <f>H228/G228*100</f>
        <v>25.751474857196367</v>
      </c>
    </row>
    <row r="229" spans="1:9" ht="12.75">
      <c r="A229" s="303"/>
      <c r="B229" s="1300" t="s">
        <v>56</v>
      </c>
      <c r="C229" s="1301"/>
      <c r="D229" s="1301"/>
      <c r="E229" s="1302"/>
      <c r="F229" s="305">
        <v>691191</v>
      </c>
      <c r="G229" s="304">
        <v>666780</v>
      </c>
      <c r="H229" s="305">
        <v>560403</v>
      </c>
      <c r="I229" s="295">
        <f>H229/G229*100</f>
        <v>84.04616215243409</v>
      </c>
    </row>
    <row r="230" spans="1:9" ht="12.75">
      <c r="A230" s="303"/>
      <c r="B230" s="1300" t="s">
        <v>57</v>
      </c>
      <c r="C230" s="956"/>
      <c r="D230" s="956"/>
      <c r="E230" s="965"/>
      <c r="F230" s="305">
        <v>22672</v>
      </c>
      <c r="G230" s="304">
        <v>17895</v>
      </c>
      <c r="H230" s="305">
        <v>37750</v>
      </c>
      <c r="I230" s="295">
        <f>H230/G230*100</f>
        <v>210.95278010617494</v>
      </c>
    </row>
    <row r="231" spans="1:9" ht="12.75">
      <c r="A231" s="303"/>
      <c r="B231" s="1303" t="s">
        <v>154</v>
      </c>
      <c r="C231" s="1304"/>
      <c r="D231" s="1304"/>
      <c r="E231" s="1305"/>
      <c r="F231" s="300">
        <f>SUM(F232:F238)</f>
        <v>0</v>
      </c>
      <c r="G231" s="300">
        <f>SUM(G232:G238)</f>
        <v>0</v>
      </c>
      <c r="H231" s="300">
        <f>SUM(H232:H238)</f>
        <v>0</v>
      </c>
      <c r="I231" s="294">
        <v>0</v>
      </c>
    </row>
    <row r="232" spans="1:9" ht="12.75">
      <c r="A232" s="303"/>
      <c r="B232" s="1300" t="s">
        <v>334</v>
      </c>
      <c r="C232" s="1301"/>
      <c r="D232" s="1301"/>
      <c r="E232" s="1302"/>
      <c r="F232" s="305">
        <v>0</v>
      </c>
      <c r="G232" s="304">
        <v>0</v>
      </c>
      <c r="H232" s="305">
        <v>0</v>
      </c>
      <c r="I232" s="295">
        <v>0</v>
      </c>
    </row>
    <row r="233" spans="1:9" ht="12.75" customHeight="1">
      <c r="A233" s="303"/>
      <c r="B233" s="1300" t="s">
        <v>339</v>
      </c>
      <c r="C233" s="1301"/>
      <c r="D233" s="1301"/>
      <c r="E233" s="1302"/>
      <c r="F233" s="305">
        <v>0</v>
      </c>
      <c r="G233" s="304">
        <v>0</v>
      </c>
      <c r="H233" s="305">
        <v>0</v>
      </c>
      <c r="I233" s="295">
        <v>0</v>
      </c>
    </row>
    <row r="234" spans="1:9" ht="12.75" customHeight="1">
      <c r="A234" s="303"/>
      <c r="B234" s="1300" t="s">
        <v>340</v>
      </c>
      <c r="C234" s="1301"/>
      <c r="D234" s="1301"/>
      <c r="E234" s="1302"/>
      <c r="F234" s="302">
        <v>0</v>
      </c>
      <c r="G234" s="301">
        <v>0</v>
      </c>
      <c r="H234" s="302">
        <v>0</v>
      </c>
      <c r="I234" s="295">
        <v>0</v>
      </c>
    </row>
    <row r="235" spans="1:9" ht="12.75" customHeight="1">
      <c r="A235" s="303"/>
      <c r="B235" s="1300" t="s">
        <v>341</v>
      </c>
      <c r="C235" s="1301"/>
      <c r="D235" s="1301"/>
      <c r="E235" s="1302"/>
      <c r="F235" s="305">
        <v>0</v>
      </c>
      <c r="G235" s="304">
        <v>0</v>
      </c>
      <c r="H235" s="305">
        <v>0</v>
      </c>
      <c r="I235" s="295">
        <v>0</v>
      </c>
    </row>
    <row r="236" spans="1:9" ht="12.75" customHeight="1">
      <c r="A236" s="303"/>
      <c r="B236" s="1300" t="s">
        <v>342</v>
      </c>
      <c r="C236" s="1301"/>
      <c r="D236" s="1301"/>
      <c r="E236" s="1302"/>
      <c r="F236" s="305">
        <v>0</v>
      </c>
      <c r="G236" s="304">
        <v>0</v>
      </c>
      <c r="H236" s="305">
        <v>0</v>
      </c>
      <c r="I236" s="295">
        <v>0</v>
      </c>
    </row>
    <row r="237" spans="1:9" ht="12.75">
      <c r="A237" s="303"/>
      <c r="B237" s="1300" t="s">
        <v>343</v>
      </c>
      <c r="C237" s="1301"/>
      <c r="D237" s="1301"/>
      <c r="E237" s="1302"/>
      <c r="F237" s="305">
        <v>0</v>
      </c>
      <c r="G237" s="304">
        <v>0</v>
      </c>
      <c r="H237" s="305">
        <v>0</v>
      </c>
      <c r="I237" s="295">
        <v>0</v>
      </c>
    </row>
    <row r="238" spans="1:9" ht="12.75">
      <c r="A238" s="303"/>
      <c r="B238" s="1300" t="s">
        <v>344</v>
      </c>
      <c r="C238" s="1301"/>
      <c r="D238" s="1301"/>
      <c r="E238" s="1302"/>
      <c r="F238" s="305">
        <v>0</v>
      </c>
      <c r="G238" s="304">
        <v>0</v>
      </c>
      <c r="H238" s="305">
        <v>0</v>
      </c>
      <c r="I238" s="295">
        <v>0</v>
      </c>
    </row>
    <row r="239" spans="1:9" ht="12.75">
      <c r="A239" s="303"/>
      <c r="B239" s="1300" t="s">
        <v>345</v>
      </c>
      <c r="C239" s="1301"/>
      <c r="D239" s="1301"/>
      <c r="E239" s="1302"/>
      <c r="F239" s="309">
        <v>0</v>
      </c>
      <c r="G239" s="308">
        <v>0</v>
      </c>
      <c r="H239" s="309">
        <v>0</v>
      </c>
      <c r="I239" s="295">
        <v>0</v>
      </c>
    </row>
    <row r="240" spans="1:9" ht="12.75">
      <c r="A240" s="303"/>
      <c r="B240" s="1300"/>
      <c r="C240" s="1301"/>
      <c r="D240" s="1301"/>
      <c r="E240" s="1302"/>
      <c r="F240" s="301"/>
      <c r="G240" s="301"/>
      <c r="H240" s="302"/>
      <c r="I240" s="328"/>
    </row>
    <row r="241" spans="1:9" ht="12.75">
      <c r="A241" s="303"/>
      <c r="B241" s="1300"/>
      <c r="C241" s="964"/>
      <c r="D241" s="964"/>
      <c r="E241" s="965"/>
      <c r="F241" s="301"/>
      <c r="G241" s="301"/>
      <c r="H241" s="302"/>
      <c r="I241" s="328"/>
    </row>
    <row r="242" spans="1:9" ht="12.75">
      <c r="A242" s="303"/>
      <c r="B242" s="1300"/>
      <c r="C242" s="1301"/>
      <c r="D242" s="1301"/>
      <c r="E242" s="1302"/>
      <c r="F242" s="301"/>
      <c r="G242" s="301"/>
      <c r="H242" s="302"/>
      <c r="I242" s="328"/>
    </row>
    <row r="243" spans="1:9" ht="12.75">
      <c r="A243" s="303"/>
      <c r="B243" s="1303"/>
      <c r="C243" s="1304"/>
      <c r="D243" s="1304"/>
      <c r="E243" s="1305"/>
      <c r="F243" s="300"/>
      <c r="G243" s="300"/>
      <c r="H243" s="300"/>
      <c r="I243" s="328"/>
    </row>
    <row r="244" spans="1:9" ht="12.75">
      <c r="A244" s="303"/>
      <c r="B244" s="1300"/>
      <c r="C244" s="1301"/>
      <c r="D244" s="1301"/>
      <c r="E244" s="1302"/>
      <c r="F244" s="304"/>
      <c r="G244" s="304"/>
      <c r="H244" s="305"/>
      <c r="I244" s="328"/>
    </row>
    <row r="245" spans="1:9" ht="12.75">
      <c r="A245" s="303"/>
      <c r="B245" s="1300"/>
      <c r="C245" s="1301"/>
      <c r="D245" s="1301"/>
      <c r="E245" s="1302"/>
      <c r="F245" s="304"/>
      <c r="G245" s="304"/>
      <c r="H245" s="305"/>
      <c r="I245" s="328"/>
    </row>
    <row r="246" spans="1:9" ht="12.75">
      <c r="A246" s="303"/>
      <c r="B246" s="1300"/>
      <c r="C246" s="1301"/>
      <c r="D246" s="1301"/>
      <c r="E246" s="1302"/>
      <c r="F246" s="301"/>
      <c r="G246" s="301"/>
      <c r="H246" s="302"/>
      <c r="I246" s="328"/>
    </row>
    <row r="247" spans="1:9" ht="12.75">
      <c r="A247" s="303"/>
      <c r="B247" s="1300"/>
      <c r="C247" s="1301"/>
      <c r="D247" s="1301"/>
      <c r="E247" s="1302"/>
      <c r="F247" s="304"/>
      <c r="G247" s="304"/>
      <c r="H247" s="305"/>
      <c r="I247" s="328"/>
    </row>
    <row r="248" spans="1:9" ht="12.75">
      <c r="A248" s="303"/>
      <c r="B248" s="1300"/>
      <c r="C248" s="1301"/>
      <c r="D248" s="1301"/>
      <c r="E248" s="1302"/>
      <c r="F248" s="304"/>
      <c r="G248" s="304"/>
      <c r="H248" s="305"/>
      <c r="I248" s="328"/>
    </row>
    <row r="249" spans="1:9" ht="12.75">
      <c r="A249" s="303"/>
      <c r="B249" s="1300"/>
      <c r="C249" s="1301"/>
      <c r="D249" s="1301"/>
      <c r="E249" s="1302"/>
      <c r="F249" s="304"/>
      <c r="G249" s="304"/>
      <c r="H249" s="305"/>
      <c r="I249" s="328"/>
    </row>
    <row r="250" spans="1:9" ht="12.75">
      <c r="A250" s="303"/>
      <c r="B250" s="1300"/>
      <c r="C250" s="1301"/>
      <c r="D250" s="1301"/>
      <c r="E250" s="1302"/>
      <c r="F250" s="304"/>
      <c r="G250" s="304"/>
      <c r="H250" s="305"/>
      <c r="I250" s="328"/>
    </row>
    <row r="251" spans="1:9" ht="13.5" thickBot="1">
      <c r="A251" s="303"/>
      <c r="B251" s="1300"/>
      <c r="C251" s="1301"/>
      <c r="D251" s="1301"/>
      <c r="E251" s="1302"/>
      <c r="F251" s="308"/>
      <c r="G251" s="308"/>
      <c r="H251" s="309"/>
      <c r="I251" s="295"/>
    </row>
    <row r="252" spans="1:9" ht="13.5" thickTop="1">
      <c r="A252" s="316"/>
      <c r="B252" s="317"/>
      <c r="C252" s="317"/>
      <c r="D252" s="317"/>
      <c r="E252" s="317"/>
      <c r="F252" s="318"/>
      <c r="G252" s="318"/>
      <c r="H252" s="318"/>
      <c r="I252" s="319"/>
    </row>
    <row r="253" spans="1:9" ht="12.75">
      <c r="A253" s="320"/>
      <c r="B253" s="284"/>
      <c r="C253" s="284"/>
      <c r="D253" s="284"/>
      <c r="E253" s="284"/>
      <c r="F253" s="342"/>
      <c r="G253" s="342"/>
      <c r="H253" s="342"/>
      <c r="I253" s="322"/>
    </row>
    <row r="254" spans="1:9" ht="12.75">
      <c r="A254" s="320"/>
      <c r="B254" s="284"/>
      <c r="C254" s="284"/>
      <c r="D254" s="284"/>
      <c r="E254" s="284"/>
      <c r="F254" s="342"/>
      <c r="G254" s="342"/>
      <c r="H254" s="342"/>
      <c r="I254" s="322"/>
    </row>
    <row r="255" spans="1:9" ht="15.75">
      <c r="A255" s="320"/>
      <c r="B255" s="284"/>
      <c r="C255" s="284"/>
      <c r="D255" s="284"/>
      <c r="E255" s="284"/>
      <c r="F255" s="342"/>
      <c r="G255" s="451" t="s">
        <v>41</v>
      </c>
      <c r="H255" s="240"/>
      <c r="I255" s="240"/>
    </row>
    <row r="256" spans="1:9" ht="13.5" thickBot="1">
      <c r="A256" s="334"/>
      <c r="B256" s="312"/>
      <c r="C256" s="312"/>
      <c r="D256" s="312"/>
      <c r="E256" s="312"/>
      <c r="F256" s="335"/>
      <c r="G256" s="335"/>
      <c r="H256" s="335"/>
      <c r="I256" s="336" t="s">
        <v>70</v>
      </c>
    </row>
    <row r="257" spans="1:9" ht="13.5" thickTop="1">
      <c r="A257" s="303" t="s">
        <v>348</v>
      </c>
      <c r="B257" s="1313" t="s">
        <v>58</v>
      </c>
      <c r="C257" s="1314"/>
      <c r="D257" s="1314"/>
      <c r="E257" s="1315"/>
      <c r="F257" s="298"/>
      <c r="G257" s="298"/>
      <c r="H257" s="299"/>
      <c r="I257" s="295"/>
    </row>
    <row r="258" spans="1:9" ht="12.75">
      <c r="A258" s="303"/>
      <c r="B258" s="1303" t="s">
        <v>153</v>
      </c>
      <c r="C258" s="1304"/>
      <c r="D258" s="1304"/>
      <c r="E258" s="1305"/>
      <c r="F258" s="300">
        <f>SUM(F259:F261)</f>
        <v>58420</v>
      </c>
      <c r="G258" s="300">
        <f>SUM(G259:G261)</f>
        <v>0</v>
      </c>
      <c r="H258" s="300">
        <f>SUM(H259:H261)</f>
        <v>4733</v>
      </c>
      <c r="I258" s="294">
        <v>0</v>
      </c>
    </row>
    <row r="259" spans="1:9" ht="12.75">
      <c r="A259" s="303"/>
      <c r="B259" s="1300" t="s">
        <v>346</v>
      </c>
      <c r="C259" s="1301"/>
      <c r="D259" s="1301"/>
      <c r="E259" s="1302"/>
      <c r="F259" s="302">
        <v>0</v>
      </c>
      <c r="G259" s="301">
        <v>0</v>
      </c>
      <c r="H259" s="302">
        <v>0</v>
      </c>
      <c r="I259" s="328">
        <v>0</v>
      </c>
    </row>
    <row r="260" spans="1:9" ht="12.75">
      <c r="A260" s="303"/>
      <c r="B260" s="1300" t="s">
        <v>802</v>
      </c>
      <c r="C260" s="964"/>
      <c r="D260" s="964"/>
      <c r="E260" s="965"/>
      <c r="F260" s="302">
        <v>0</v>
      </c>
      <c r="G260" s="301">
        <v>0</v>
      </c>
      <c r="H260" s="302">
        <v>4733</v>
      </c>
      <c r="I260" s="328">
        <v>0</v>
      </c>
    </row>
    <row r="261" spans="1:9" ht="12.75">
      <c r="A261" s="303"/>
      <c r="B261" s="1300" t="s">
        <v>347</v>
      </c>
      <c r="C261" s="1301"/>
      <c r="D261" s="1301"/>
      <c r="E261" s="1302"/>
      <c r="F261" s="302">
        <v>58420</v>
      </c>
      <c r="G261" s="301">
        <v>0</v>
      </c>
      <c r="H261" s="302">
        <v>0</v>
      </c>
      <c r="I261" s="328">
        <v>0</v>
      </c>
    </row>
    <row r="262" spans="1:9" ht="12.75">
      <c r="A262" s="303"/>
      <c r="B262" s="1303" t="s">
        <v>154</v>
      </c>
      <c r="C262" s="1304"/>
      <c r="D262" s="1304"/>
      <c r="E262" s="1305"/>
      <c r="F262" s="300">
        <f>SUM(F263:F269)</f>
        <v>58420</v>
      </c>
      <c r="G262" s="300">
        <f>SUM(G263:G269)</f>
        <v>0</v>
      </c>
      <c r="H262" s="300">
        <f>SUM(H263:H269)</f>
        <v>4733</v>
      </c>
      <c r="I262" s="294">
        <v>0</v>
      </c>
    </row>
    <row r="263" spans="1:9" ht="12.75">
      <c r="A263" s="303"/>
      <c r="B263" s="1300" t="s">
        <v>334</v>
      </c>
      <c r="C263" s="1301"/>
      <c r="D263" s="1301"/>
      <c r="E263" s="1302"/>
      <c r="F263" s="302">
        <v>0</v>
      </c>
      <c r="G263" s="301">
        <v>0</v>
      </c>
      <c r="H263" s="302">
        <v>2856</v>
      </c>
      <c r="I263" s="328">
        <v>0</v>
      </c>
    </row>
    <row r="264" spans="1:9" ht="12.75">
      <c r="A264" s="303"/>
      <c r="B264" s="1300" t="s">
        <v>339</v>
      </c>
      <c r="C264" s="1301"/>
      <c r="D264" s="1301"/>
      <c r="E264" s="1302"/>
      <c r="F264" s="302">
        <v>0</v>
      </c>
      <c r="G264" s="301">
        <v>0</v>
      </c>
      <c r="H264" s="302">
        <v>737</v>
      </c>
      <c r="I264" s="328">
        <v>0</v>
      </c>
    </row>
    <row r="265" spans="1:9" ht="12.75">
      <c r="A265" s="303"/>
      <c r="B265" s="1300" t="s">
        <v>340</v>
      </c>
      <c r="C265" s="1301"/>
      <c r="D265" s="1301"/>
      <c r="E265" s="1302"/>
      <c r="F265" s="302">
        <v>0</v>
      </c>
      <c r="G265" s="301">
        <v>0</v>
      </c>
      <c r="H265" s="302">
        <v>1140</v>
      </c>
      <c r="I265" s="328">
        <v>0</v>
      </c>
    </row>
    <row r="266" spans="1:9" ht="12.75">
      <c r="A266" s="303"/>
      <c r="B266" s="1300" t="s">
        <v>341</v>
      </c>
      <c r="C266" s="1301"/>
      <c r="D266" s="1301"/>
      <c r="E266" s="1302"/>
      <c r="F266" s="302">
        <v>0</v>
      </c>
      <c r="G266" s="301">
        <v>0</v>
      </c>
      <c r="H266" s="302">
        <v>0</v>
      </c>
      <c r="I266" s="328">
        <v>0</v>
      </c>
    </row>
    <row r="267" spans="1:9" ht="12.75">
      <c r="A267" s="303"/>
      <c r="B267" s="1300" t="s">
        <v>342</v>
      </c>
      <c r="C267" s="1301"/>
      <c r="D267" s="1301"/>
      <c r="E267" s="1302"/>
      <c r="F267" s="302">
        <v>58420</v>
      </c>
      <c r="G267" s="301">
        <v>0</v>
      </c>
      <c r="H267" s="302">
        <v>0</v>
      </c>
      <c r="I267" s="328">
        <v>0</v>
      </c>
    </row>
    <row r="268" spans="1:9" ht="12.75">
      <c r="A268" s="303"/>
      <c r="B268" s="1300" t="s">
        <v>343</v>
      </c>
      <c r="C268" s="1301"/>
      <c r="D268" s="1301"/>
      <c r="E268" s="1302"/>
      <c r="F268" s="302">
        <v>0</v>
      </c>
      <c r="G268" s="301">
        <v>0</v>
      </c>
      <c r="H268" s="302">
        <v>0</v>
      </c>
      <c r="I268" s="328">
        <v>0</v>
      </c>
    </row>
    <row r="269" spans="1:9" ht="12.75">
      <c r="A269" s="303"/>
      <c r="B269" s="1300" t="s">
        <v>344</v>
      </c>
      <c r="C269" s="1301"/>
      <c r="D269" s="1301"/>
      <c r="E269" s="1302"/>
      <c r="F269" s="302">
        <v>0</v>
      </c>
      <c r="G269" s="301">
        <v>0</v>
      </c>
      <c r="H269" s="302">
        <v>0</v>
      </c>
      <c r="I269" s="328">
        <v>0</v>
      </c>
    </row>
    <row r="270" spans="1:9" ht="12.75">
      <c r="A270" s="303"/>
      <c r="B270" s="1300" t="s">
        <v>40</v>
      </c>
      <c r="C270" s="1301"/>
      <c r="D270" s="1301"/>
      <c r="E270" s="1302"/>
      <c r="F270" s="307">
        <v>0</v>
      </c>
      <c r="G270" s="306">
        <v>0</v>
      </c>
      <c r="H270" s="307">
        <v>2</v>
      </c>
      <c r="I270" s="328">
        <v>0</v>
      </c>
    </row>
    <row r="271" spans="1:9" ht="12.75">
      <c r="A271" s="303"/>
      <c r="B271" s="1300"/>
      <c r="C271" s="1301"/>
      <c r="D271" s="1301"/>
      <c r="E271" s="1302"/>
      <c r="F271" s="306"/>
      <c r="G271" s="308"/>
      <c r="H271" s="309"/>
      <c r="I271" s="295"/>
    </row>
    <row r="272" spans="1:9" ht="12.75">
      <c r="A272" s="303" t="s">
        <v>349</v>
      </c>
      <c r="B272" s="1309" t="s">
        <v>747</v>
      </c>
      <c r="C272" s="1310"/>
      <c r="D272" s="1310"/>
      <c r="E272" s="1311"/>
      <c r="F272" s="298"/>
      <c r="G272" s="298"/>
      <c r="H272" s="299"/>
      <c r="I272" s="295"/>
    </row>
    <row r="273" spans="1:9" ht="12.75">
      <c r="A273" s="303"/>
      <c r="B273" s="1303" t="s">
        <v>153</v>
      </c>
      <c r="C273" s="1304"/>
      <c r="D273" s="1304"/>
      <c r="E273" s="1305"/>
      <c r="F273" s="300">
        <f>SUM(F274:F279)</f>
        <v>673687</v>
      </c>
      <c r="G273" s="300">
        <f>SUM(G274:G279)</f>
        <v>932766</v>
      </c>
      <c r="H273" s="300">
        <f>SUM(H274:H279)</f>
        <v>451338</v>
      </c>
      <c r="I273" s="294">
        <f>H273/G273*100</f>
        <v>48.38705527431317</v>
      </c>
    </row>
    <row r="274" spans="1:9" ht="12.75">
      <c r="A274" s="303"/>
      <c r="B274" s="1300" t="s">
        <v>805</v>
      </c>
      <c r="C274" s="1301"/>
      <c r="D274" s="1301"/>
      <c r="E274" s="1302"/>
      <c r="F274" s="302">
        <v>0</v>
      </c>
      <c r="G274" s="301">
        <v>0</v>
      </c>
      <c r="H274" s="302">
        <v>73516</v>
      </c>
      <c r="I274" s="295">
        <v>0</v>
      </c>
    </row>
    <row r="275" spans="1:9" ht="12.75">
      <c r="A275" s="303"/>
      <c r="B275" s="1300" t="s">
        <v>802</v>
      </c>
      <c r="C275" s="964"/>
      <c r="D275" s="964"/>
      <c r="E275" s="965"/>
      <c r="F275" s="302">
        <v>0</v>
      </c>
      <c r="G275" s="301">
        <v>0</v>
      </c>
      <c r="H275" s="302">
        <v>350123</v>
      </c>
      <c r="I275" s="295">
        <v>0</v>
      </c>
    </row>
    <row r="276" spans="1:9" ht="12.75">
      <c r="A276" s="303"/>
      <c r="B276" s="1300" t="s">
        <v>796</v>
      </c>
      <c r="C276" s="964"/>
      <c r="D276" s="964"/>
      <c r="E276" s="965"/>
      <c r="F276" s="302">
        <v>0</v>
      </c>
      <c r="G276" s="301">
        <v>0</v>
      </c>
      <c r="H276" s="302">
        <v>15757</v>
      </c>
      <c r="I276" s="295">
        <v>0</v>
      </c>
    </row>
    <row r="277" spans="1:9" ht="12.75">
      <c r="A277" s="303"/>
      <c r="B277" s="1300" t="s">
        <v>806</v>
      </c>
      <c r="C277" s="964"/>
      <c r="D277" s="964"/>
      <c r="E277" s="965"/>
      <c r="F277" s="302">
        <v>0</v>
      </c>
      <c r="G277" s="301">
        <v>0</v>
      </c>
      <c r="H277" s="302">
        <v>7000</v>
      </c>
      <c r="I277" s="295">
        <v>0</v>
      </c>
    </row>
    <row r="278" spans="1:9" ht="12.75">
      <c r="A278" s="303"/>
      <c r="B278" s="1300" t="s">
        <v>807</v>
      </c>
      <c r="C278" s="964"/>
      <c r="D278" s="964"/>
      <c r="E278" s="965"/>
      <c r="F278" s="302">
        <v>0</v>
      </c>
      <c r="G278" s="301">
        <v>0</v>
      </c>
      <c r="H278" s="302">
        <v>4942</v>
      </c>
      <c r="I278" s="295">
        <v>0</v>
      </c>
    </row>
    <row r="279" spans="1:9" ht="12.75">
      <c r="A279" s="303"/>
      <c r="B279" s="1300" t="s">
        <v>347</v>
      </c>
      <c r="C279" s="1301"/>
      <c r="D279" s="1301"/>
      <c r="E279" s="1302"/>
      <c r="F279" s="302">
        <v>673687</v>
      </c>
      <c r="G279" s="301">
        <v>932766</v>
      </c>
      <c r="H279" s="302">
        <v>0</v>
      </c>
      <c r="I279" s="295">
        <f>H279/G279*100</f>
        <v>0</v>
      </c>
    </row>
    <row r="280" spans="1:9" ht="12.75">
      <c r="A280" s="303"/>
      <c r="B280" s="1303" t="s">
        <v>154</v>
      </c>
      <c r="C280" s="1304"/>
      <c r="D280" s="1304"/>
      <c r="E280" s="1305"/>
      <c r="F280" s="300">
        <f>SUM(F281:F283)</f>
        <v>673687</v>
      </c>
      <c r="G280" s="300">
        <f>SUM(G281:G287)</f>
        <v>932766</v>
      </c>
      <c r="H280" s="300">
        <f>SUM(H281:H287)</f>
        <v>451338</v>
      </c>
      <c r="I280" s="294">
        <f>H280/G280*100</f>
        <v>48.38705527431317</v>
      </c>
    </row>
    <row r="281" spans="1:9" ht="12.75">
      <c r="A281" s="303"/>
      <c r="B281" s="1312" t="s">
        <v>749</v>
      </c>
      <c r="C281" s="1301"/>
      <c r="D281" s="1301"/>
      <c r="E281" s="1302"/>
      <c r="F281" s="305">
        <v>189905</v>
      </c>
      <c r="G281" s="304">
        <v>182053</v>
      </c>
      <c r="H281" s="305">
        <v>0</v>
      </c>
      <c r="I281" s="328">
        <f>H281/G281*100</f>
        <v>0</v>
      </c>
    </row>
    <row r="282" spans="1:9" ht="12.75">
      <c r="A282" s="303"/>
      <c r="B282" s="1300" t="s">
        <v>237</v>
      </c>
      <c r="C282" s="1301"/>
      <c r="D282" s="1301"/>
      <c r="E282" s="1302"/>
      <c r="F282" s="302">
        <v>140025</v>
      </c>
      <c r="G282" s="301">
        <v>137108</v>
      </c>
      <c r="H282" s="302">
        <v>146552</v>
      </c>
      <c r="I282" s="295">
        <f>H282/G282*100</f>
        <v>106.88800070017797</v>
      </c>
    </row>
    <row r="283" spans="1:9" ht="12.75">
      <c r="A283" s="303"/>
      <c r="B283" s="1300" t="s">
        <v>59</v>
      </c>
      <c r="C283" s="1301"/>
      <c r="D283" s="1301"/>
      <c r="E283" s="1302"/>
      <c r="F283" s="302">
        <v>343757</v>
      </c>
      <c r="G283" s="301">
        <v>337936</v>
      </c>
      <c r="H283" s="302">
        <v>0</v>
      </c>
      <c r="I283" s="295">
        <f>H283/G283*100</f>
        <v>0</v>
      </c>
    </row>
    <row r="284" spans="1:9" ht="12.75">
      <c r="A284" s="303"/>
      <c r="B284" s="1300" t="s">
        <v>804</v>
      </c>
      <c r="C284" s="964"/>
      <c r="D284" s="964"/>
      <c r="E284" s="965"/>
      <c r="F284" s="302">
        <v>0</v>
      </c>
      <c r="G284" s="301">
        <v>0</v>
      </c>
      <c r="H284" s="302">
        <v>100837</v>
      </c>
      <c r="I284" s="295">
        <v>0</v>
      </c>
    </row>
    <row r="285" spans="1:9" ht="12.75">
      <c r="A285" s="303"/>
      <c r="B285" s="1300" t="s">
        <v>172</v>
      </c>
      <c r="C285" s="964"/>
      <c r="D285" s="964"/>
      <c r="E285" s="965"/>
      <c r="F285" s="304">
        <v>0</v>
      </c>
      <c r="G285" s="304">
        <v>257934</v>
      </c>
      <c r="H285" s="305">
        <v>203949</v>
      </c>
      <c r="I285" s="295">
        <v>0</v>
      </c>
    </row>
    <row r="286" spans="1:9" ht="12.75">
      <c r="A286" s="303"/>
      <c r="B286" s="1300" t="s">
        <v>173</v>
      </c>
      <c r="C286" s="964"/>
      <c r="D286" s="964"/>
      <c r="E286" s="965"/>
      <c r="F286" s="301">
        <v>17214</v>
      </c>
      <c r="G286" s="301">
        <v>16001</v>
      </c>
      <c r="H286" s="302">
        <v>0</v>
      </c>
      <c r="I286" s="295">
        <v>0</v>
      </c>
    </row>
    <row r="287" spans="1:9" ht="12.75">
      <c r="A287" s="303"/>
      <c r="B287" s="1300" t="s">
        <v>174</v>
      </c>
      <c r="C287" s="964"/>
      <c r="D287" s="964"/>
      <c r="E287" s="965"/>
      <c r="F287" s="304">
        <v>13012</v>
      </c>
      <c r="G287" s="304">
        <v>1734</v>
      </c>
      <c r="H287" s="305">
        <v>0</v>
      </c>
      <c r="I287" s="295">
        <v>0</v>
      </c>
    </row>
    <row r="288" spans="1:9" ht="12.75">
      <c r="A288" s="303"/>
      <c r="B288" s="1300"/>
      <c r="C288" s="964"/>
      <c r="D288" s="964"/>
      <c r="E288" s="965"/>
      <c r="F288" s="304"/>
      <c r="G288" s="304"/>
      <c r="H288" s="305"/>
      <c r="I288" s="295"/>
    </row>
    <row r="289" spans="1:9" ht="12.75">
      <c r="A289" s="303" t="s">
        <v>350</v>
      </c>
      <c r="B289" s="1309" t="s">
        <v>238</v>
      </c>
      <c r="C289" s="1310"/>
      <c r="D289" s="1310"/>
      <c r="E289" s="1311"/>
      <c r="F289" s="298"/>
      <c r="G289" s="298"/>
      <c r="H289" s="299"/>
      <c r="I289" s="295"/>
    </row>
    <row r="290" spans="1:9" ht="12.75">
      <c r="A290" s="303"/>
      <c r="B290" s="1303" t="s">
        <v>153</v>
      </c>
      <c r="C290" s="1304"/>
      <c r="D290" s="1304"/>
      <c r="E290" s="1305"/>
      <c r="F290" s="300">
        <f>SUM(F291:F293)</f>
        <v>1460</v>
      </c>
      <c r="G290" s="300">
        <f>SUM(G291:G293)</f>
        <v>1415</v>
      </c>
      <c r="H290" s="300">
        <f>SUM(H291:H293)</f>
        <v>899</v>
      </c>
      <c r="I290" s="358">
        <f>H290/G290*100</f>
        <v>63.53356890459364</v>
      </c>
    </row>
    <row r="291" spans="1:9" ht="12.75">
      <c r="A291" s="303"/>
      <c r="B291" s="1300" t="s">
        <v>346</v>
      </c>
      <c r="C291" s="1301"/>
      <c r="D291" s="1301"/>
      <c r="E291" s="1302"/>
      <c r="F291" s="305">
        <v>0</v>
      </c>
      <c r="G291" s="304">
        <v>0</v>
      </c>
      <c r="H291" s="305">
        <v>0</v>
      </c>
      <c r="I291" s="358">
        <v>0</v>
      </c>
    </row>
    <row r="292" spans="1:9" ht="12.75">
      <c r="A292" s="303"/>
      <c r="B292" s="1300" t="s">
        <v>800</v>
      </c>
      <c r="C292" s="964"/>
      <c r="D292" s="964"/>
      <c r="E292" s="965"/>
      <c r="F292" s="305">
        <v>0</v>
      </c>
      <c r="G292" s="304">
        <v>0</v>
      </c>
      <c r="H292" s="305">
        <v>899</v>
      </c>
      <c r="I292" s="358">
        <v>0</v>
      </c>
    </row>
    <row r="293" spans="1:9" ht="12.75">
      <c r="A293" s="303"/>
      <c r="B293" s="1300" t="s">
        <v>347</v>
      </c>
      <c r="C293" s="1301"/>
      <c r="D293" s="1301"/>
      <c r="E293" s="1302"/>
      <c r="F293" s="302">
        <v>1460</v>
      </c>
      <c r="G293" s="301">
        <v>1415</v>
      </c>
      <c r="H293" s="302">
        <v>0</v>
      </c>
      <c r="I293" s="358">
        <v>0</v>
      </c>
    </row>
    <row r="294" spans="1:9" ht="12.75">
      <c r="A294" s="303"/>
      <c r="B294" s="1303" t="s">
        <v>154</v>
      </c>
      <c r="C294" s="1304"/>
      <c r="D294" s="1304"/>
      <c r="E294" s="1305"/>
      <c r="F294" s="300">
        <f>SUM(F295:F301)</f>
        <v>1460</v>
      </c>
      <c r="G294" s="300">
        <f>SUM(G295:G301)</f>
        <v>1415</v>
      </c>
      <c r="H294" s="300">
        <f>SUM(H295:H301)</f>
        <v>899</v>
      </c>
      <c r="I294" s="358">
        <f>H294/G294*100</f>
        <v>63.53356890459364</v>
      </c>
    </row>
    <row r="295" spans="1:9" ht="12.75">
      <c r="A295" s="303"/>
      <c r="B295" s="1300" t="s">
        <v>334</v>
      </c>
      <c r="C295" s="1301"/>
      <c r="D295" s="1301"/>
      <c r="E295" s="1302"/>
      <c r="F295" s="305">
        <v>0</v>
      </c>
      <c r="G295" s="304">
        <v>0</v>
      </c>
      <c r="H295" s="305">
        <v>0</v>
      </c>
      <c r="I295" s="358">
        <v>0</v>
      </c>
    </row>
    <row r="296" spans="1:9" ht="12.75">
      <c r="A296" s="303"/>
      <c r="B296" s="1300" t="s">
        <v>339</v>
      </c>
      <c r="C296" s="1301"/>
      <c r="D296" s="1301"/>
      <c r="E296" s="1302"/>
      <c r="F296" s="305">
        <v>0</v>
      </c>
      <c r="G296" s="304">
        <v>0</v>
      </c>
      <c r="H296" s="305">
        <v>0</v>
      </c>
      <c r="I296" s="358">
        <v>0</v>
      </c>
    </row>
    <row r="297" spans="1:9" ht="12.75">
      <c r="A297" s="303"/>
      <c r="B297" s="1300" t="s">
        <v>340</v>
      </c>
      <c r="C297" s="1301"/>
      <c r="D297" s="1301"/>
      <c r="E297" s="1302"/>
      <c r="F297" s="305">
        <v>1460</v>
      </c>
      <c r="G297" s="304">
        <v>1415</v>
      </c>
      <c r="H297" s="305">
        <v>899</v>
      </c>
      <c r="I297" s="358">
        <f>H297/G297*100</f>
        <v>63.53356890459364</v>
      </c>
    </row>
    <row r="298" spans="1:9" ht="12.75">
      <c r="A298" s="303"/>
      <c r="B298" s="1300" t="s">
        <v>341</v>
      </c>
      <c r="C298" s="1301"/>
      <c r="D298" s="1301"/>
      <c r="E298" s="1302"/>
      <c r="F298" s="305">
        <v>0</v>
      </c>
      <c r="G298" s="304">
        <v>0</v>
      </c>
      <c r="H298" s="305">
        <v>0</v>
      </c>
      <c r="I298" s="295">
        <v>0</v>
      </c>
    </row>
    <row r="299" spans="1:9" ht="12.75">
      <c r="A299" s="303"/>
      <c r="B299" s="1300" t="s">
        <v>342</v>
      </c>
      <c r="C299" s="1301"/>
      <c r="D299" s="1301"/>
      <c r="E299" s="1302"/>
      <c r="F299" s="305">
        <v>0</v>
      </c>
      <c r="G299" s="304">
        <v>0</v>
      </c>
      <c r="H299" s="305">
        <v>0</v>
      </c>
      <c r="I299" s="295">
        <v>0</v>
      </c>
    </row>
    <row r="300" spans="1:9" ht="12.75">
      <c r="A300" s="303"/>
      <c r="B300" s="1300" t="s">
        <v>343</v>
      </c>
      <c r="C300" s="1301"/>
      <c r="D300" s="1301"/>
      <c r="E300" s="1302"/>
      <c r="F300" s="305">
        <v>0</v>
      </c>
      <c r="G300" s="304">
        <v>0</v>
      </c>
      <c r="H300" s="305">
        <v>0</v>
      </c>
      <c r="I300" s="295">
        <v>0</v>
      </c>
    </row>
    <row r="301" spans="1:9" ht="12.75">
      <c r="A301" s="303"/>
      <c r="B301" s="1300" t="s">
        <v>344</v>
      </c>
      <c r="C301" s="1301"/>
      <c r="D301" s="1301"/>
      <c r="E301" s="1302"/>
      <c r="F301" s="302">
        <v>0</v>
      </c>
      <c r="G301" s="301">
        <v>0</v>
      </c>
      <c r="H301" s="302">
        <v>0</v>
      </c>
      <c r="I301" s="295">
        <v>0</v>
      </c>
    </row>
    <row r="302" spans="1:9" ht="12.75">
      <c r="A302" s="303"/>
      <c r="B302" s="1300" t="s">
        <v>345</v>
      </c>
      <c r="C302" s="1301"/>
      <c r="D302" s="1301"/>
      <c r="E302" s="1302"/>
      <c r="F302" s="309">
        <v>0</v>
      </c>
      <c r="G302" s="308">
        <v>0</v>
      </c>
      <c r="H302" s="309">
        <v>0</v>
      </c>
      <c r="I302" s="295">
        <v>0</v>
      </c>
    </row>
    <row r="303" spans="1:9" ht="12.75">
      <c r="A303" s="303"/>
      <c r="B303" s="1300"/>
      <c r="C303" s="1301"/>
      <c r="D303" s="1301"/>
      <c r="E303" s="1302"/>
      <c r="F303" s="301"/>
      <c r="G303" s="301"/>
      <c r="H303" s="302"/>
      <c r="I303" s="328"/>
    </row>
    <row r="304" spans="1:9" ht="12.75">
      <c r="A304" s="352" t="s">
        <v>351</v>
      </c>
      <c r="B304" s="1309" t="s">
        <v>239</v>
      </c>
      <c r="C304" s="1310"/>
      <c r="D304" s="1310"/>
      <c r="E304" s="1311"/>
      <c r="F304" s="298"/>
      <c r="G304" s="298"/>
      <c r="H304" s="299"/>
      <c r="I304" s="295"/>
    </row>
    <row r="305" spans="1:9" ht="12.75">
      <c r="A305" s="346"/>
      <c r="B305" s="1303" t="s">
        <v>153</v>
      </c>
      <c r="C305" s="1304"/>
      <c r="D305" s="1304"/>
      <c r="E305" s="1305"/>
      <c r="F305" s="300">
        <f>SUM(F306:F307)</f>
        <v>994</v>
      </c>
      <c r="G305" s="300">
        <f>SUM(G306:G307)</f>
        <v>778</v>
      </c>
      <c r="H305" s="300">
        <f>SUM(H306:H307)</f>
        <v>500</v>
      </c>
      <c r="I305" s="294">
        <f>H305/G305*100</f>
        <v>64.26735218508998</v>
      </c>
    </row>
    <row r="306" spans="1:9" ht="12.75">
      <c r="A306" s="351"/>
      <c r="B306" s="1300" t="s">
        <v>240</v>
      </c>
      <c r="C306" s="1301"/>
      <c r="D306" s="1301"/>
      <c r="E306" s="1302"/>
      <c r="F306" s="305">
        <v>994</v>
      </c>
      <c r="G306" s="304">
        <v>778</v>
      </c>
      <c r="H306" s="305">
        <v>500</v>
      </c>
      <c r="I306" s="328">
        <f>H306/G306*100</f>
        <v>64.26735218508998</v>
      </c>
    </row>
    <row r="307" spans="1:9" ht="12.75">
      <c r="A307" s="351"/>
      <c r="B307" s="1300" t="s">
        <v>347</v>
      </c>
      <c r="C307" s="1301"/>
      <c r="D307" s="1301"/>
      <c r="E307" s="1302"/>
      <c r="F307" s="305">
        <v>0</v>
      </c>
      <c r="G307" s="304">
        <v>0</v>
      </c>
      <c r="H307" s="305">
        <v>0</v>
      </c>
      <c r="I307" s="328">
        <v>0</v>
      </c>
    </row>
    <row r="308" spans="1:9" ht="12.75">
      <c r="A308" s="351"/>
      <c r="B308" s="1303" t="s">
        <v>154</v>
      </c>
      <c r="C308" s="1304"/>
      <c r="D308" s="1304"/>
      <c r="E308" s="1305"/>
      <c r="F308" s="300">
        <f>SUM(F309:F315)</f>
        <v>0</v>
      </c>
      <c r="G308" s="300">
        <f>SUM(G309:G315)</f>
        <v>479</v>
      </c>
      <c r="H308" s="300">
        <f>SUM(H309:H315)</f>
        <v>0</v>
      </c>
      <c r="I308" s="294">
        <v>0</v>
      </c>
    </row>
    <row r="309" spans="1:9" ht="12.75">
      <c r="A309" s="351"/>
      <c r="B309" s="1300" t="s">
        <v>334</v>
      </c>
      <c r="C309" s="1301"/>
      <c r="D309" s="1301"/>
      <c r="E309" s="1302"/>
      <c r="F309" s="305">
        <v>0</v>
      </c>
      <c r="G309" s="304">
        <v>0</v>
      </c>
      <c r="H309" s="305">
        <v>0</v>
      </c>
      <c r="I309" s="328">
        <v>0</v>
      </c>
    </row>
    <row r="310" spans="1:9" ht="12.75">
      <c r="A310" s="351"/>
      <c r="B310" s="1300" t="s">
        <v>339</v>
      </c>
      <c r="C310" s="1301"/>
      <c r="D310" s="1301"/>
      <c r="E310" s="1302"/>
      <c r="F310" s="305">
        <v>0</v>
      </c>
      <c r="G310" s="304">
        <v>0</v>
      </c>
      <c r="H310" s="305">
        <v>0</v>
      </c>
      <c r="I310" s="328">
        <v>0</v>
      </c>
    </row>
    <row r="311" spans="1:9" ht="12.75">
      <c r="A311" s="351"/>
      <c r="B311" s="1300" t="s">
        <v>340</v>
      </c>
      <c r="C311" s="1301"/>
      <c r="D311" s="1301"/>
      <c r="E311" s="1302"/>
      <c r="F311" s="305">
        <v>0</v>
      </c>
      <c r="G311" s="304">
        <v>479</v>
      </c>
      <c r="H311" s="305">
        <v>0</v>
      </c>
      <c r="I311" s="328">
        <v>0</v>
      </c>
    </row>
    <row r="312" spans="1:9" ht="12.75">
      <c r="A312" s="351"/>
      <c r="B312" s="1300" t="s">
        <v>341</v>
      </c>
      <c r="C312" s="1301"/>
      <c r="D312" s="1301"/>
      <c r="E312" s="1302"/>
      <c r="F312" s="305">
        <v>0</v>
      </c>
      <c r="G312" s="304">
        <v>0</v>
      </c>
      <c r="H312" s="305">
        <v>0</v>
      </c>
      <c r="I312" s="328">
        <v>0</v>
      </c>
    </row>
    <row r="313" spans="1:9" ht="12.75">
      <c r="A313" s="351"/>
      <c r="B313" s="1300" t="s">
        <v>342</v>
      </c>
      <c r="C313" s="1301"/>
      <c r="D313" s="1301"/>
      <c r="E313" s="1302"/>
      <c r="F313" s="305">
        <v>0</v>
      </c>
      <c r="G313" s="304">
        <v>0</v>
      </c>
      <c r="H313" s="305">
        <v>0</v>
      </c>
      <c r="I313" s="328">
        <v>0</v>
      </c>
    </row>
    <row r="314" spans="1:9" ht="12.75">
      <c r="A314" s="351"/>
      <c r="B314" s="1300" t="s">
        <v>343</v>
      </c>
      <c r="C314" s="1301"/>
      <c r="D314" s="1301"/>
      <c r="E314" s="1302"/>
      <c r="F314" s="305">
        <v>0</v>
      </c>
      <c r="G314" s="304">
        <v>0</v>
      </c>
      <c r="H314" s="305">
        <v>0</v>
      </c>
      <c r="I314" s="328">
        <v>0</v>
      </c>
    </row>
    <row r="315" spans="1:9" ht="12.75">
      <c r="A315" s="351"/>
      <c r="B315" s="1300" t="s">
        <v>241</v>
      </c>
      <c r="C315" s="1301"/>
      <c r="D315" s="1301"/>
      <c r="E315" s="1302"/>
      <c r="F315" s="305">
        <v>0</v>
      </c>
      <c r="G315" s="304">
        <v>0</v>
      </c>
      <c r="H315" s="305">
        <v>0</v>
      </c>
      <c r="I315" s="328">
        <v>0</v>
      </c>
    </row>
    <row r="316" spans="1:9" ht="12.75">
      <c r="A316" s="351"/>
      <c r="B316" s="1300" t="s">
        <v>345</v>
      </c>
      <c r="C316" s="1301"/>
      <c r="D316" s="1301"/>
      <c r="E316" s="1302"/>
      <c r="F316" s="309">
        <v>0</v>
      </c>
      <c r="G316" s="308">
        <v>0</v>
      </c>
      <c r="H316" s="309">
        <v>0</v>
      </c>
      <c r="I316" s="295">
        <v>0</v>
      </c>
    </row>
    <row r="317" spans="1:9" ht="13.5" thickBot="1">
      <c r="A317" s="310"/>
      <c r="B317" s="1306"/>
      <c r="C317" s="1307"/>
      <c r="D317" s="1307"/>
      <c r="E317" s="1308"/>
      <c r="F317" s="343"/>
      <c r="G317" s="343"/>
      <c r="H317" s="344"/>
      <c r="I317" s="345"/>
    </row>
    <row r="318" spans="1:9" ht="13.5" thickTop="1">
      <c r="A318" s="316"/>
      <c r="B318" s="317"/>
      <c r="C318" s="317"/>
      <c r="D318" s="317"/>
      <c r="E318" s="317"/>
      <c r="F318" s="331"/>
      <c r="G318" s="331"/>
      <c r="H318" s="331"/>
      <c r="I318" s="319"/>
    </row>
    <row r="319" spans="1:9" ht="12.75">
      <c r="A319" s="320"/>
      <c r="B319" s="284"/>
      <c r="C319" s="284"/>
      <c r="D319" s="284"/>
      <c r="E319" s="284"/>
      <c r="F319" s="332"/>
      <c r="G319" s="332"/>
      <c r="H319" s="332"/>
      <c r="I319" s="322"/>
    </row>
    <row r="320" spans="1:9" ht="15.75">
      <c r="A320" s="320"/>
      <c r="B320" s="284"/>
      <c r="C320" s="284"/>
      <c r="D320" s="284"/>
      <c r="E320" s="284"/>
      <c r="F320" s="332"/>
      <c r="G320" s="451" t="s">
        <v>41</v>
      </c>
      <c r="H320" s="240"/>
      <c r="I320" s="240"/>
    </row>
    <row r="321" spans="1:9" ht="13.5" thickBot="1">
      <c r="A321" s="334"/>
      <c r="B321" s="1339"/>
      <c r="C321" s="1339"/>
      <c r="D321" s="1339"/>
      <c r="E321" s="1339"/>
      <c r="F321" s="335"/>
      <c r="G321" s="335"/>
      <c r="H321" s="335"/>
      <c r="I321" s="336" t="s">
        <v>70</v>
      </c>
    </row>
    <row r="322" spans="1:9" ht="13.5" thickTop="1">
      <c r="A322" s="352" t="s">
        <v>352</v>
      </c>
      <c r="B322" s="1309" t="s">
        <v>242</v>
      </c>
      <c r="C322" s="1310"/>
      <c r="D322" s="1310"/>
      <c r="E322" s="1311"/>
      <c r="F322" s="298"/>
      <c r="G322" s="298"/>
      <c r="H322" s="299"/>
      <c r="I322" s="295"/>
    </row>
    <row r="323" spans="1:9" ht="12.75">
      <c r="A323" s="346"/>
      <c r="B323" s="1303" t="s">
        <v>153</v>
      </c>
      <c r="C323" s="1304"/>
      <c r="D323" s="1304"/>
      <c r="E323" s="1305"/>
      <c r="F323" s="300">
        <f>SUM(F324:F326)</f>
        <v>806</v>
      </c>
      <c r="G323" s="300">
        <f>SUM(G324:G326)</f>
        <v>744</v>
      </c>
      <c r="H323" s="300">
        <f>SUM(H324:H326)</f>
        <v>500</v>
      </c>
      <c r="I323" s="294">
        <f>H323/G323*100</f>
        <v>67.20430107526882</v>
      </c>
    </row>
    <row r="324" spans="1:9" ht="12.75">
      <c r="A324" s="351"/>
      <c r="B324" s="1300" t="s">
        <v>240</v>
      </c>
      <c r="C324" s="1301"/>
      <c r="D324" s="1301"/>
      <c r="E324" s="1302"/>
      <c r="F324" s="305">
        <v>806</v>
      </c>
      <c r="G324" s="304">
        <v>744</v>
      </c>
      <c r="H324" s="305">
        <v>500</v>
      </c>
      <c r="I324" s="328">
        <f>H324/G324*100</f>
        <v>67.20430107526882</v>
      </c>
    </row>
    <row r="325" spans="1:9" ht="12.75">
      <c r="A325" s="351"/>
      <c r="B325" s="1300" t="s">
        <v>60</v>
      </c>
      <c r="C325" s="964"/>
      <c r="D325" s="964"/>
      <c r="E325" s="965"/>
      <c r="F325" s="305">
        <v>0</v>
      </c>
      <c r="G325" s="304">
        <v>0</v>
      </c>
      <c r="H325" s="305">
        <v>0</v>
      </c>
      <c r="I325" s="328">
        <v>0</v>
      </c>
    </row>
    <row r="326" spans="1:9" ht="12.75">
      <c r="A326" s="351"/>
      <c r="B326" s="1300" t="s">
        <v>347</v>
      </c>
      <c r="C326" s="1301"/>
      <c r="D326" s="1301"/>
      <c r="E326" s="1302"/>
      <c r="F326" s="305">
        <v>0</v>
      </c>
      <c r="G326" s="304">
        <v>0</v>
      </c>
      <c r="H326" s="305">
        <v>0</v>
      </c>
      <c r="I326" s="328">
        <v>0</v>
      </c>
    </row>
    <row r="327" spans="1:9" ht="12.75">
      <c r="A327" s="351"/>
      <c r="B327" s="1303" t="s">
        <v>154</v>
      </c>
      <c r="C327" s="1304"/>
      <c r="D327" s="1304"/>
      <c r="E327" s="1305"/>
      <c r="F327" s="300">
        <f>SUM(F328:F334)</f>
        <v>850</v>
      </c>
      <c r="G327" s="300">
        <f>SUM(G328:G334)</f>
        <v>0</v>
      </c>
      <c r="H327" s="300">
        <f>SUM(H328:H334)</f>
        <v>1000</v>
      </c>
      <c r="I327" s="328">
        <v>0</v>
      </c>
    </row>
    <row r="328" spans="1:9" ht="12.75">
      <c r="A328" s="351"/>
      <c r="B328" s="1300" t="s">
        <v>334</v>
      </c>
      <c r="C328" s="1301"/>
      <c r="D328" s="1301"/>
      <c r="E328" s="1302"/>
      <c r="F328" s="305">
        <v>0</v>
      </c>
      <c r="G328" s="304">
        <v>0</v>
      </c>
      <c r="H328" s="305">
        <v>0</v>
      </c>
      <c r="I328" s="328">
        <v>0</v>
      </c>
    </row>
    <row r="329" spans="1:9" ht="12.75">
      <c r="A329" s="351"/>
      <c r="B329" s="1300" t="s">
        <v>339</v>
      </c>
      <c r="C329" s="1301"/>
      <c r="D329" s="1301"/>
      <c r="E329" s="1302"/>
      <c r="F329" s="305">
        <v>0</v>
      </c>
      <c r="G329" s="304">
        <v>0</v>
      </c>
      <c r="H329" s="305">
        <v>0</v>
      </c>
      <c r="I329" s="328">
        <v>0</v>
      </c>
    </row>
    <row r="330" spans="1:9" ht="12.75">
      <c r="A330" s="351"/>
      <c r="B330" s="1300" t="s">
        <v>340</v>
      </c>
      <c r="C330" s="1301"/>
      <c r="D330" s="1301"/>
      <c r="E330" s="1302"/>
      <c r="F330" s="305">
        <v>0</v>
      </c>
      <c r="G330" s="304">
        <v>0</v>
      </c>
      <c r="H330" s="305">
        <v>0</v>
      </c>
      <c r="I330" s="328">
        <v>0</v>
      </c>
    </row>
    <row r="331" spans="1:9" ht="12.75">
      <c r="A331" s="351"/>
      <c r="B331" s="1300" t="s">
        <v>341</v>
      </c>
      <c r="C331" s="1301"/>
      <c r="D331" s="1301"/>
      <c r="E331" s="1302"/>
      <c r="F331" s="305">
        <v>0</v>
      </c>
      <c r="G331" s="304">
        <v>0</v>
      </c>
      <c r="H331" s="305">
        <v>0</v>
      </c>
      <c r="I331" s="328">
        <v>0</v>
      </c>
    </row>
    <row r="332" spans="1:9" ht="12.75">
      <c r="A332" s="351"/>
      <c r="B332" s="1300" t="s">
        <v>342</v>
      </c>
      <c r="C332" s="1301"/>
      <c r="D332" s="1301"/>
      <c r="E332" s="1302"/>
      <c r="F332" s="305">
        <v>0</v>
      </c>
      <c r="G332" s="304">
        <v>0</v>
      </c>
      <c r="H332" s="305">
        <v>0</v>
      </c>
      <c r="I332" s="328">
        <v>0</v>
      </c>
    </row>
    <row r="333" spans="1:9" ht="12.75">
      <c r="A333" s="351"/>
      <c r="B333" s="1300" t="s">
        <v>343</v>
      </c>
      <c r="C333" s="1301"/>
      <c r="D333" s="1301"/>
      <c r="E333" s="1302"/>
      <c r="F333" s="305">
        <v>0</v>
      </c>
      <c r="G333" s="304">
        <v>0</v>
      </c>
      <c r="H333" s="305">
        <v>0</v>
      </c>
      <c r="I333" s="328">
        <v>0</v>
      </c>
    </row>
    <row r="334" spans="1:9" ht="12.75">
      <c r="A334" s="351"/>
      <c r="B334" s="1300" t="s">
        <v>344</v>
      </c>
      <c r="C334" s="1301"/>
      <c r="D334" s="1301"/>
      <c r="E334" s="1302"/>
      <c r="F334" s="305">
        <v>850</v>
      </c>
      <c r="G334" s="304">
        <v>0</v>
      </c>
      <c r="H334" s="305">
        <v>1000</v>
      </c>
      <c r="I334" s="328">
        <v>0</v>
      </c>
    </row>
    <row r="335" spans="1:9" ht="12.75">
      <c r="A335" s="351"/>
      <c r="B335" s="1300" t="s">
        <v>345</v>
      </c>
      <c r="C335" s="1301"/>
      <c r="D335" s="1301"/>
      <c r="E335" s="1302"/>
      <c r="F335" s="309">
        <v>0</v>
      </c>
      <c r="G335" s="308">
        <v>0</v>
      </c>
      <c r="H335" s="309">
        <v>0</v>
      </c>
      <c r="I335" s="295">
        <v>0</v>
      </c>
    </row>
    <row r="336" spans="1:9" ht="12.75">
      <c r="A336" s="303"/>
      <c r="B336" s="1301"/>
      <c r="C336" s="1301"/>
      <c r="D336" s="1301"/>
      <c r="E336" s="1302"/>
      <c r="F336" s="304"/>
      <c r="G336" s="304"/>
      <c r="H336" s="305"/>
      <c r="I336" s="358"/>
    </row>
    <row r="337" spans="1:9" ht="12.75">
      <c r="A337" s="352" t="s">
        <v>353</v>
      </c>
      <c r="B337" s="1309" t="s">
        <v>243</v>
      </c>
      <c r="C337" s="1310"/>
      <c r="D337" s="1310"/>
      <c r="E337" s="1311"/>
      <c r="F337" s="298"/>
      <c r="G337" s="298"/>
      <c r="H337" s="299"/>
      <c r="I337" s="295"/>
    </row>
    <row r="338" spans="1:9" ht="12.75">
      <c r="A338" s="346"/>
      <c r="B338" s="1303" t="s">
        <v>153</v>
      </c>
      <c r="C338" s="1304"/>
      <c r="D338" s="1304"/>
      <c r="E338" s="1305"/>
      <c r="F338" s="300">
        <f>SUM(F339:F341)</f>
        <v>9036</v>
      </c>
      <c r="G338" s="300">
        <f>SUM(G339:G341)</f>
        <v>10000</v>
      </c>
      <c r="H338" s="300">
        <f>SUM(H339:H341)</f>
        <v>10000</v>
      </c>
      <c r="I338" s="294">
        <f>H338/G338*100</f>
        <v>100</v>
      </c>
    </row>
    <row r="339" spans="1:9" ht="12.75">
      <c r="A339" s="351"/>
      <c r="B339" s="1300" t="s">
        <v>44</v>
      </c>
      <c r="C339" s="1301"/>
      <c r="D339" s="1301"/>
      <c r="E339" s="1302"/>
      <c r="F339" s="305">
        <v>0</v>
      </c>
      <c r="G339" s="304">
        <v>0</v>
      </c>
      <c r="H339" s="305">
        <v>0</v>
      </c>
      <c r="I339" s="328">
        <v>0</v>
      </c>
    </row>
    <row r="340" spans="1:9" ht="12.75">
      <c r="A340" s="351"/>
      <c r="B340" s="1300" t="s">
        <v>800</v>
      </c>
      <c r="C340" s="964"/>
      <c r="D340" s="964"/>
      <c r="E340" s="965"/>
      <c r="F340" s="305">
        <v>0</v>
      </c>
      <c r="G340" s="304">
        <v>0</v>
      </c>
      <c r="H340" s="305">
        <v>10000</v>
      </c>
      <c r="I340" s="328">
        <v>0</v>
      </c>
    </row>
    <row r="341" spans="1:9" ht="12.75">
      <c r="A341" s="351"/>
      <c r="B341" s="1300" t="s">
        <v>347</v>
      </c>
      <c r="C341" s="1301"/>
      <c r="D341" s="1301"/>
      <c r="E341" s="1302"/>
      <c r="F341" s="305">
        <v>9036</v>
      </c>
      <c r="G341" s="304">
        <v>10000</v>
      </c>
      <c r="H341" s="305">
        <v>0</v>
      </c>
      <c r="I341" s="328">
        <f>H341/G341*100</f>
        <v>0</v>
      </c>
    </row>
    <row r="342" spans="1:9" ht="12.75">
      <c r="A342" s="351"/>
      <c r="B342" s="1303" t="s">
        <v>154</v>
      </c>
      <c r="C342" s="1304"/>
      <c r="D342" s="1304"/>
      <c r="E342" s="1305"/>
      <c r="F342" s="300">
        <f>SUM(F343:F349)</f>
        <v>9036</v>
      </c>
      <c r="G342" s="300">
        <f>SUM(G343:G349)</f>
        <v>10000</v>
      </c>
      <c r="H342" s="300">
        <f>SUM(H343:H349)</f>
        <v>10000</v>
      </c>
      <c r="I342" s="328">
        <f>H342/G342*100</f>
        <v>100</v>
      </c>
    </row>
    <row r="343" spans="1:9" ht="12.75">
      <c r="A343" s="351"/>
      <c r="B343" s="1300" t="s">
        <v>334</v>
      </c>
      <c r="C343" s="1301"/>
      <c r="D343" s="1301"/>
      <c r="E343" s="1302"/>
      <c r="F343" s="305">
        <v>0</v>
      </c>
      <c r="G343" s="304">
        <v>0</v>
      </c>
      <c r="H343" s="305">
        <v>0</v>
      </c>
      <c r="I343" s="328">
        <v>0</v>
      </c>
    </row>
    <row r="344" spans="1:9" ht="12.75">
      <c r="A344" s="351"/>
      <c r="B344" s="1300" t="s">
        <v>339</v>
      </c>
      <c r="C344" s="1301"/>
      <c r="D344" s="1301"/>
      <c r="E344" s="1302"/>
      <c r="F344" s="305">
        <v>0</v>
      </c>
      <c r="G344" s="304">
        <v>0</v>
      </c>
      <c r="H344" s="305">
        <v>0</v>
      </c>
      <c r="I344" s="328">
        <v>0</v>
      </c>
    </row>
    <row r="345" spans="1:9" ht="12.75">
      <c r="A345" s="351"/>
      <c r="B345" s="1300" t="s">
        <v>340</v>
      </c>
      <c r="C345" s="1301"/>
      <c r="D345" s="1301"/>
      <c r="E345" s="1302"/>
      <c r="F345" s="305">
        <v>0</v>
      </c>
      <c r="G345" s="304">
        <v>0</v>
      </c>
      <c r="H345" s="305">
        <v>0</v>
      </c>
      <c r="I345" s="328">
        <v>0</v>
      </c>
    </row>
    <row r="346" spans="1:9" ht="12.75">
      <c r="A346" s="351"/>
      <c r="B346" s="1300" t="s">
        <v>341</v>
      </c>
      <c r="C346" s="1301"/>
      <c r="D346" s="1301"/>
      <c r="E346" s="1302"/>
      <c r="F346" s="305">
        <v>0</v>
      </c>
      <c r="G346" s="304">
        <v>0</v>
      </c>
      <c r="H346" s="305">
        <v>0</v>
      </c>
      <c r="I346" s="328">
        <v>0</v>
      </c>
    </row>
    <row r="347" spans="1:9" ht="12.75">
      <c r="A347" s="351"/>
      <c r="B347" s="1300" t="s">
        <v>342</v>
      </c>
      <c r="C347" s="1301"/>
      <c r="D347" s="1301"/>
      <c r="E347" s="1302"/>
      <c r="F347" s="305">
        <v>0</v>
      </c>
      <c r="G347" s="304">
        <v>0</v>
      </c>
      <c r="H347" s="305">
        <v>0</v>
      </c>
      <c r="I347" s="328">
        <v>0</v>
      </c>
    </row>
    <row r="348" spans="1:9" ht="12.75">
      <c r="A348" s="351"/>
      <c r="B348" s="1300" t="s">
        <v>343</v>
      </c>
      <c r="C348" s="1301"/>
      <c r="D348" s="1301"/>
      <c r="E348" s="1302"/>
      <c r="F348" s="305">
        <v>0</v>
      </c>
      <c r="G348" s="304">
        <v>0</v>
      </c>
      <c r="H348" s="305">
        <v>0</v>
      </c>
      <c r="I348" s="328">
        <v>0</v>
      </c>
    </row>
    <row r="349" spans="1:9" ht="12.75">
      <c r="A349" s="351"/>
      <c r="B349" s="1300" t="s">
        <v>344</v>
      </c>
      <c r="C349" s="1301"/>
      <c r="D349" s="1301"/>
      <c r="E349" s="1302"/>
      <c r="F349" s="305">
        <v>9036</v>
      </c>
      <c r="G349" s="304">
        <v>10000</v>
      </c>
      <c r="H349" s="305">
        <v>10000</v>
      </c>
      <c r="I349" s="328">
        <f>H349/G349*100</f>
        <v>100</v>
      </c>
    </row>
    <row r="350" spans="1:9" ht="12.75" customHeight="1">
      <c r="A350" s="351"/>
      <c r="B350" s="1300" t="s">
        <v>345</v>
      </c>
      <c r="C350" s="1301"/>
      <c r="D350" s="1301"/>
      <c r="E350" s="1302"/>
      <c r="F350" s="309">
        <v>0</v>
      </c>
      <c r="G350" s="308">
        <v>0</v>
      </c>
      <c r="H350" s="309">
        <v>0</v>
      </c>
      <c r="I350" s="295">
        <v>0</v>
      </c>
    </row>
    <row r="351" spans="1:9" ht="12.75" customHeight="1">
      <c r="A351" s="339"/>
      <c r="B351" s="1303"/>
      <c r="C351" s="1304"/>
      <c r="D351" s="1304"/>
      <c r="E351" s="1305"/>
      <c r="F351" s="300"/>
      <c r="G351" s="300"/>
      <c r="H351" s="300"/>
      <c r="I351" s="294"/>
    </row>
    <row r="352" spans="1:9" ht="12.75" customHeight="1">
      <c r="A352" s="352" t="s">
        <v>354</v>
      </c>
      <c r="B352" s="1309" t="s">
        <v>175</v>
      </c>
      <c r="C352" s="1310"/>
      <c r="D352" s="1310"/>
      <c r="E352" s="1311"/>
      <c r="F352" s="298"/>
      <c r="G352" s="298"/>
      <c r="H352" s="299"/>
      <c r="I352" s="295"/>
    </row>
    <row r="353" spans="1:9" ht="12.75" customHeight="1">
      <c r="A353" s="346"/>
      <c r="B353" s="1303" t="s">
        <v>153</v>
      </c>
      <c r="C353" s="1304"/>
      <c r="D353" s="1304"/>
      <c r="E353" s="1305"/>
      <c r="F353" s="300">
        <f>SUM(F354:F357)</f>
        <v>2915</v>
      </c>
      <c r="G353" s="300">
        <f>SUM(G354:G357)</f>
        <v>3061</v>
      </c>
      <c r="H353" s="300">
        <f>SUM(H354:H357)</f>
        <v>2895</v>
      </c>
      <c r="I353" s="294">
        <f>H353/G353*100</f>
        <v>94.57693564194707</v>
      </c>
    </row>
    <row r="354" spans="1:9" ht="12.75" customHeight="1">
      <c r="A354" s="351"/>
      <c r="B354" s="1300" t="s">
        <v>44</v>
      </c>
      <c r="C354" s="1301"/>
      <c r="D354" s="1301"/>
      <c r="E354" s="1302"/>
      <c r="F354" s="305">
        <v>0</v>
      </c>
      <c r="G354" s="304">
        <v>0</v>
      </c>
      <c r="H354" s="305">
        <v>0</v>
      </c>
      <c r="I354" s="328">
        <v>0</v>
      </c>
    </row>
    <row r="355" spans="1:9" ht="12.75" customHeight="1">
      <c r="A355" s="351"/>
      <c r="B355" s="1300" t="s">
        <v>60</v>
      </c>
      <c r="C355" s="964"/>
      <c r="D355" s="964"/>
      <c r="E355" s="965"/>
      <c r="F355" s="305">
        <v>660</v>
      </c>
      <c r="G355" s="304">
        <v>592</v>
      </c>
      <c r="H355" s="305">
        <v>255</v>
      </c>
      <c r="I355" s="328">
        <f aca="true" t="shared" si="2" ref="I355:I361">H355/G355*100</f>
        <v>43.07432432432432</v>
      </c>
    </row>
    <row r="356" spans="1:9" ht="12.75" customHeight="1">
      <c r="A356" s="351"/>
      <c r="B356" s="1300" t="s">
        <v>797</v>
      </c>
      <c r="C356" s="964"/>
      <c r="D356" s="964"/>
      <c r="E356" s="965"/>
      <c r="F356" s="305">
        <v>0</v>
      </c>
      <c r="G356" s="304">
        <v>0</v>
      </c>
      <c r="H356" s="305">
        <v>2640</v>
      </c>
      <c r="I356" s="328">
        <v>0</v>
      </c>
    </row>
    <row r="357" spans="1:9" ht="12.75" customHeight="1">
      <c r="A357" s="351"/>
      <c r="B357" s="1300" t="s">
        <v>347</v>
      </c>
      <c r="C357" s="1301"/>
      <c r="D357" s="1301"/>
      <c r="E357" s="1302"/>
      <c r="F357" s="305">
        <v>2255</v>
      </c>
      <c r="G357" s="304">
        <f>G358-G355</f>
        <v>2469</v>
      </c>
      <c r="H357" s="305">
        <v>0</v>
      </c>
      <c r="I357" s="328">
        <f t="shared" si="2"/>
        <v>0</v>
      </c>
    </row>
    <row r="358" spans="1:9" ht="12.75" customHeight="1">
      <c r="A358" s="351"/>
      <c r="B358" s="1303" t="s">
        <v>154</v>
      </c>
      <c r="C358" s="1304"/>
      <c r="D358" s="1304"/>
      <c r="E358" s="1305"/>
      <c r="F358" s="300">
        <f>SUM(F359:F365)</f>
        <v>2915</v>
      </c>
      <c r="G358" s="300">
        <f>SUM(G359:G365)</f>
        <v>3061</v>
      </c>
      <c r="H358" s="300">
        <f>SUM(H359:H365)</f>
        <v>2895</v>
      </c>
      <c r="I358" s="294">
        <f t="shared" si="2"/>
        <v>94.57693564194707</v>
      </c>
    </row>
    <row r="359" spans="1:9" ht="12.75">
      <c r="A359" s="351"/>
      <c r="B359" s="1300" t="s">
        <v>334</v>
      </c>
      <c r="C359" s="1301"/>
      <c r="D359" s="1301"/>
      <c r="E359" s="1302"/>
      <c r="F359" s="305">
        <v>204</v>
      </c>
      <c r="G359" s="304">
        <v>205</v>
      </c>
      <c r="H359" s="305">
        <v>205</v>
      </c>
      <c r="I359" s="328">
        <f t="shared" si="2"/>
        <v>100</v>
      </c>
    </row>
    <row r="360" spans="1:9" ht="12.75">
      <c r="A360" s="351"/>
      <c r="B360" s="1300" t="s">
        <v>339</v>
      </c>
      <c r="C360" s="1301"/>
      <c r="D360" s="1301"/>
      <c r="E360" s="1302"/>
      <c r="F360" s="305">
        <v>50</v>
      </c>
      <c r="G360" s="304">
        <v>50</v>
      </c>
      <c r="H360" s="305">
        <v>50</v>
      </c>
      <c r="I360" s="328">
        <f t="shared" si="2"/>
        <v>100</v>
      </c>
    </row>
    <row r="361" spans="1:9" ht="12.75">
      <c r="A361" s="351"/>
      <c r="B361" s="1300" t="s">
        <v>340</v>
      </c>
      <c r="C361" s="1301"/>
      <c r="D361" s="1301"/>
      <c r="E361" s="1302"/>
      <c r="F361" s="305">
        <v>2661</v>
      </c>
      <c r="G361" s="304">
        <v>2806</v>
      </c>
      <c r="H361" s="305">
        <v>2640</v>
      </c>
      <c r="I361" s="328">
        <f t="shared" si="2"/>
        <v>94.08410548823949</v>
      </c>
    </row>
    <row r="362" spans="1:9" ht="12.75">
      <c r="A362" s="351"/>
      <c r="B362" s="1300" t="s">
        <v>341</v>
      </c>
      <c r="C362" s="1301"/>
      <c r="D362" s="1301"/>
      <c r="E362" s="1302"/>
      <c r="F362" s="305">
        <v>0</v>
      </c>
      <c r="G362" s="304">
        <v>0</v>
      </c>
      <c r="H362" s="305">
        <v>0</v>
      </c>
      <c r="I362" s="328">
        <v>0</v>
      </c>
    </row>
    <row r="363" spans="1:9" ht="12.75">
      <c r="A363" s="351"/>
      <c r="B363" s="1300" t="s">
        <v>342</v>
      </c>
      <c r="C363" s="1301"/>
      <c r="D363" s="1301"/>
      <c r="E363" s="1302"/>
      <c r="F363" s="305">
        <v>0</v>
      </c>
      <c r="G363" s="304">
        <v>0</v>
      </c>
      <c r="H363" s="305">
        <v>0</v>
      </c>
      <c r="I363" s="328">
        <v>0</v>
      </c>
    </row>
    <row r="364" spans="1:9" ht="12.75">
      <c r="A364" s="351"/>
      <c r="B364" s="1300" t="s">
        <v>343</v>
      </c>
      <c r="C364" s="1301"/>
      <c r="D364" s="1301"/>
      <c r="E364" s="1302"/>
      <c r="F364" s="305">
        <v>0</v>
      </c>
      <c r="G364" s="304">
        <v>0</v>
      </c>
      <c r="H364" s="305">
        <v>0</v>
      </c>
      <c r="I364" s="328">
        <v>0</v>
      </c>
    </row>
    <row r="365" spans="1:9" ht="12.75">
      <c r="A365" s="351"/>
      <c r="B365" s="1300" t="s">
        <v>344</v>
      </c>
      <c r="C365" s="1301"/>
      <c r="D365" s="1301"/>
      <c r="E365" s="1302"/>
      <c r="F365" s="305">
        <v>0</v>
      </c>
      <c r="G365" s="304">
        <v>0</v>
      </c>
      <c r="H365" s="305">
        <v>0</v>
      </c>
      <c r="I365" s="328">
        <v>0</v>
      </c>
    </row>
    <row r="366" spans="1:9" ht="12.75">
      <c r="A366" s="351"/>
      <c r="B366" s="1300" t="s">
        <v>176</v>
      </c>
      <c r="C366" s="1301"/>
      <c r="D366" s="1301"/>
      <c r="E366" s="1302"/>
      <c r="F366" s="309">
        <v>1</v>
      </c>
      <c r="G366" s="308">
        <v>1</v>
      </c>
      <c r="H366" s="309">
        <v>1</v>
      </c>
      <c r="I366" s="328">
        <f>H366/G366*100</f>
        <v>100</v>
      </c>
    </row>
    <row r="367" spans="1:9" ht="12.75">
      <c r="A367" s="339"/>
      <c r="B367" s="1300"/>
      <c r="C367" s="1301"/>
      <c r="D367" s="1301"/>
      <c r="E367" s="1302"/>
      <c r="F367" s="304"/>
      <c r="G367" s="304"/>
      <c r="H367" s="305"/>
      <c r="I367" s="328"/>
    </row>
    <row r="368" spans="1:9" ht="12.75">
      <c r="A368" s="339"/>
      <c r="B368" s="1303"/>
      <c r="C368" s="1304"/>
      <c r="D368" s="1304"/>
      <c r="E368" s="1305"/>
      <c r="F368" s="300"/>
      <c r="G368" s="300"/>
      <c r="H368" s="300"/>
      <c r="I368" s="294"/>
    </row>
    <row r="369" spans="1:9" ht="12.75">
      <c r="A369" s="194"/>
      <c r="B369" s="1300"/>
      <c r="C369" s="1301"/>
      <c r="D369" s="1301"/>
      <c r="E369" s="1302"/>
      <c r="F369" s="304"/>
      <c r="G369" s="304"/>
      <c r="H369" s="305"/>
      <c r="I369" s="328"/>
    </row>
    <row r="370" spans="1:9" ht="12.75">
      <c r="A370" s="339"/>
      <c r="B370" s="1300"/>
      <c r="C370" s="1301"/>
      <c r="D370" s="1301"/>
      <c r="E370" s="1302"/>
      <c r="F370" s="304"/>
      <c r="G370" s="304"/>
      <c r="H370" s="305"/>
      <c r="I370" s="328"/>
    </row>
    <row r="371" spans="1:9" ht="12.75">
      <c r="A371" s="339"/>
      <c r="B371" s="1300"/>
      <c r="C371" s="1301"/>
      <c r="D371" s="1301"/>
      <c r="E371" s="1302"/>
      <c r="F371" s="304"/>
      <c r="G371" s="304"/>
      <c r="H371" s="305"/>
      <c r="I371" s="328"/>
    </row>
    <row r="372" spans="1:9" ht="12.75">
      <c r="A372" s="339"/>
      <c r="B372" s="1300"/>
      <c r="C372" s="1301"/>
      <c r="D372" s="1301"/>
      <c r="E372" s="1302"/>
      <c r="F372" s="304"/>
      <c r="G372" s="304"/>
      <c r="H372" s="305"/>
      <c r="I372" s="295"/>
    </row>
    <row r="373" spans="1:9" ht="12.75">
      <c r="A373" s="339"/>
      <c r="B373" s="1300"/>
      <c r="C373" s="1301"/>
      <c r="D373" s="1301"/>
      <c r="E373" s="1302"/>
      <c r="F373" s="304"/>
      <c r="G373" s="304"/>
      <c r="H373" s="305"/>
      <c r="I373" s="295"/>
    </row>
    <row r="374" spans="1:9" ht="12.75">
      <c r="A374" s="339"/>
      <c r="B374" s="1300"/>
      <c r="C374" s="1301"/>
      <c r="D374" s="1301"/>
      <c r="E374" s="1302"/>
      <c r="F374" s="304"/>
      <c r="G374" s="304"/>
      <c r="H374" s="305"/>
      <c r="I374" s="295"/>
    </row>
    <row r="375" spans="1:9" ht="12.75">
      <c r="A375" s="351"/>
      <c r="B375" s="1340"/>
      <c r="C375" s="1340"/>
      <c r="D375" s="1340"/>
      <c r="E375" s="1340"/>
      <c r="F375" s="304"/>
      <c r="G375" s="304"/>
      <c r="H375" s="304"/>
      <c r="I375" s="295"/>
    </row>
    <row r="376" spans="1:9" ht="13.5" thickBot="1">
      <c r="A376" s="353"/>
      <c r="B376" s="1341"/>
      <c r="C376" s="1341"/>
      <c r="D376" s="1341"/>
      <c r="E376" s="1341"/>
      <c r="F376" s="314"/>
      <c r="G376" s="314"/>
      <c r="H376" s="314"/>
      <c r="I376" s="345"/>
    </row>
    <row r="377" spans="6:8" ht="13.5" thickTop="1">
      <c r="F377" s="347"/>
      <c r="G377" s="347"/>
      <c r="H377" s="347"/>
    </row>
    <row r="378" spans="6:8" ht="12.75">
      <c r="F378" s="347"/>
      <c r="G378" s="347"/>
      <c r="H378" s="347"/>
    </row>
    <row r="379" spans="6:8" ht="12.75">
      <c r="F379" s="347"/>
      <c r="G379" s="347"/>
      <c r="H379" s="347"/>
    </row>
    <row r="380" spans="6:8" ht="12.75">
      <c r="F380" s="347"/>
      <c r="G380" s="347"/>
      <c r="H380" s="347"/>
    </row>
    <row r="381" spans="6:8" ht="12.75">
      <c r="F381" s="347"/>
      <c r="G381" s="347"/>
      <c r="H381" s="347"/>
    </row>
    <row r="382" spans="6:8" ht="12.75">
      <c r="F382" s="347"/>
      <c r="G382" s="347"/>
      <c r="H382" s="347"/>
    </row>
    <row r="383" spans="6:9" ht="15.75">
      <c r="F383" s="347"/>
      <c r="G383" s="452" t="s">
        <v>41</v>
      </c>
      <c r="H383" s="240"/>
      <c r="I383" s="240"/>
    </row>
    <row r="384" spans="6:9" ht="13.5" thickBot="1">
      <c r="F384" s="347"/>
      <c r="G384" s="347"/>
      <c r="H384" s="347"/>
      <c r="I384" s="349" t="s">
        <v>70</v>
      </c>
    </row>
    <row r="385" spans="1:9" ht="13.5" thickTop="1">
      <c r="A385" s="350" t="s">
        <v>355</v>
      </c>
      <c r="B385" s="1313" t="s">
        <v>177</v>
      </c>
      <c r="C385" s="1314"/>
      <c r="D385" s="1314"/>
      <c r="E385" s="1315"/>
      <c r="F385" s="325"/>
      <c r="G385" s="325"/>
      <c r="H385" s="326"/>
      <c r="I385" s="327"/>
    </row>
    <row r="386" spans="1:9" ht="12.75">
      <c r="A386" s="346"/>
      <c r="B386" s="1303" t="s">
        <v>153</v>
      </c>
      <c r="C386" s="1304"/>
      <c r="D386" s="1304"/>
      <c r="E386" s="1305"/>
      <c r="F386" s="300">
        <f>SUM(F387:F390)</f>
        <v>1472</v>
      </c>
      <c r="G386" s="300">
        <f>SUM(G387:G390)</f>
        <v>1881</v>
      </c>
      <c r="H386" s="300">
        <f>SUM(H387:H390)</f>
        <v>240</v>
      </c>
      <c r="I386" s="294">
        <f>H386/G386*100</f>
        <v>12.759170653907494</v>
      </c>
    </row>
    <row r="387" spans="1:9" ht="12.75">
      <c r="A387" s="351"/>
      <c r="B387" s="1300" t="s">
        <v>44</v>
      </c>
      <c r="C387" s="1301"/>
      <c r="D387" s="1301"/>
      <c r="E387" s="1302"/>
      <c r="F387" s="305">
        <v>0</v>
      </c>
      <c r="G387" s="304">
        <v>0</v>
      </c>
      <c r="H387" s="305">
        <v>0</v>
      </c>
      <c r="I387" s="328">
        <v>0</v>
      </c>
    </row>
    <row r="388" spans="1:9" ht="12.75">
      <c r="A388" s="351"/>
      <c r="B388" s="1300" t="s">
        <v>60</v>
      </c>
      <c r="C388" s="964"/>
      <c r="D388" s="964"/>
      <c r="E388" s="965"/>
      <c r="F388" s="305">
        <v>1136</v>
      </c>
      <c r="G388" s="304">
        <v>1338</v>
      </c>
      <c r="H388" s="305">
        <v>0</v>
      </c>
      <c r="I388" s="328">
        <f>H388/G388*100</f>
        <v>0</v>
      </c>
    </row>
    <row r="389" spans="1:9" ht="12.75">
      <c r="A389" s="351"/>
      <c r="B389" s="1300" t="s">
        <v>797</v>
      </c>
      <c r="C389" s="964"/>
      <c r="D389" s="964"/>
      <c r="E389" s="965"/>
      <c r="F389" s="305">
        <v>0</v>
      </c>
      <c r="G389" s="304">
        <v>0</v>
      </c>
      <c r="H389" s="305">
        <v>240</v>
      </c>
      <c r="I389" s="328">
        <v>0</v>
      </c>
    </row>
    <row r="390" spans="1:9" ht="12.75">
      <c r="A390" s="351"/>
      <c r="B390" s="1300" t="s">
        <v>347</v>
      </c>
      <c r="C390" s="1301"/>
      <c r="D390" s="1301"/>
      <c r="E390" s="1302"/>
      <c r="F390" s="305">
        <v>336</v>
      </c>
      <c r="G390" s="304">
        <f>G391-G388</f>
        <v>543</v>
      </c>
      <c r="H390" s="304">
        <v>0</v>
      </c>
      <c r="I390" s="328">
        <f>H390/G390*100</f>
        <v>0</v>
      </c>
    </row>
    <row r="391" spans="1:9" ht="12.75">
      <c r="A391" s="351"/>
      <c r="B391" s="1303" t="s">
        <v>154</v>
      </c>
      <c r="C391" s="1304"/>
      <c r="D391" s="1304"/>
      <c r="E391" s="1305"/>
      <c r="F391" s="300">
        <f>SUM(F392:F398)</f>
        <v>1472</v>
      </c>
      <c r="G391" s="300">
        <f>SUM(G392:G398)</f>
        <v>1881</v>
      </c>
      <c r="H391" s="300">
        <f>SUM(H392:H398)</f>
        <v>240</v>
      </c>
      <c r="I391" s="294">
        <f>H391/G391*100</f>
        <v>12.759170653907494</v>
      </c>
    </row>
    <row r="392" spans="1:9" ht="12.75">
      <c r="A392" s="351"/>
      <c r="B392" s="1300" t="s">
        <v>334</v>
      </c>
      <c r="C392" s="1301"/>
      <c r="D392" s="1301"/>
      <c r="E392" s="1302"/>
      <c r="F392" s="305">
        <v>0</v>
      </c>
      <c r="G392" s="304">
        <v>0</v>
      </c>
      <c r="H392" s="305">
        <v>0</v>
      </c>
      <c r="I392" s="328">
        <v>0</v>
      </c>
    </row>
    <row r="393" spans="1:9" ht="12.75">
      <c r="A393" s="351"/>
      <c r="B393" s="1300" t="s">
        <v>339</v>
      </c>
      <c r="C393" s="1301"/>
      <c r="D393" s="1301"/>
      <c r="E393" s="1302"/>
      <c r="F393" s="305">
        <v>0</v>
      </c>
      <c r="G393" s="304">
        <v>0</v>
      </c>
      <c r="H393" s="305">
        <v>0</v>
      </c>
      <c r="I393" s="328">
        <v>0</v>
      </c>
    </row>
    <row r="394" spans="1:9" ht="12.75">
      <c r="A394" s="351"/>
      <c r="B394" s="1300" t="s">
        <v>340</v>
      </c>
      <c r="C394" s="1301"/>
      <c r="D394" s="1301"/>
      <c r="E394" s="1302"/>
      <c r="F394" s="305">
        <v>1472</v>
      </c>
      <c r="G394" s="304">
        <v>1881</v>
      </c>
      <c r="H394" s="305">
        <v>240</v>
      </c>
      <c r="I394" s="328">
        <f>H394/G394*100</f>
        <v>12.759170653907494</v>
      </c>
    </row>
    <row r="395" spans="1:9" ht="12.75">
      <c r="A395" s="351"/>
      <c r="B395" s="1300" t="s">
        <v>341</v>
      </c>
      <c r="C395" s="1301"/>
      <c r="D395" s="1301"/>
      <c r="E395" s="1302"/>
      <c r="F395" s="305">
        <v>0</v>
      </c>
      <c r="G395" s="304">
        <v>0</v>
      </c>
      <c r="H395" s="305">
        <v>0</v>
      </c>
      <c r="I395" s="328">
        <v>0</v>
      </c>
    </row>
    <row r="396" spans="1:9" ht="12.75">
      <c r="A396" s="351"/>
      <c r="B396" s="1300" t="s">
        <v>342</v>
      </c>
      <c r="C396" s="1301"/>
      <c r="D396" s="1301"/>
      <c r="E396" s="1302"/>
      <c r="F396" s="305">
        <v>0</v>
      </c>
      <c r="G396" s="304">
        <v>0</v>
      </c>
      <c r="H396" s="305">
        <v>0</v>
      </c>
      <c r="I396" s="328">
        <v>0</v>
      </c>
    </row>
    <row r="397" spans="1:9" ht="12.75">
      <c r="A397" s="351"/>
      <c r="B397" s="1300" t="s">
        <v>343</v>
      </c>
      <c r="C397" s="1301"/>
      <c r="D397" s="1301"/>
      <c r="E397" s="1302"/>
      <c r="F397" s="305">
        <v>0</v>
      </c>
      <c r="G397" s="304">
        <v>0</v>
      </c>
      <c r="H397" s="305">
        <v>0</v>
      </c>
      <c r="I397" s="328">
        <v>0</v>
      </c>
    </row>
    <row r="398" spans="1:9" ht="12.75">
      <c r="A398" s="351"/>
      <c r="B398" s="1300" t="s">
        <v>344</v>
      </c>
      <c r="C398" s="1301"/>
      <c r="D398" s="1301"/>
      <c r="E398" s="1302"/>
      <c r="F398" s="305">
        <v>0</v>
      </c>
      <c r="G398" s="304">
        <v>0</v>
      </c>
      <c r="H398" s="305">
        <v>0</v>
      </c>
      <c r="I398" s="328">
        <v>0</v>
      </c>
    </row>
    <row r="399" spans="1:9" ht="12.75">
      <c r="A399" s="351"/>
      <c r="B399" s="1300" t="s">
        <v>40</v>
      </c>
      <c r="C399" s="1301"/>
      <c r="D399" s="1301"/>
      <c r="E399" s="1302"/>
      <c r="F399" s="309">
        <v>0</v>
      </c>
      <c r="G399" s="308">
        <v>0</v>
      </c>
      <c r="H399" s="309">
        <v>0</v>
      </c>
      <c r="I399" s="328">
        <v>0</v>
      </c>
    </row>
    <row r="400" spans="1:9" ht="12.75">
      <c r="A400" s="194"/>
      <c r="B400" s="1300"/>
      <c r="C400" s="956"/>
      <c r="D400" s="956"/>
      <c r="E400" s="965"/>
      <c r="F400" s="301"/>
      <c r="G400" s="301"/>
      <c r="H400" s="302"/>
      <c r="I400" s="295"/>
    </row>
    <row r="401" spans="1:9" ht="12.75">
      <c r="A401" s="352" t="s">
        <v>356</v>
      </c>
      <c r="B401" s="1309" t="s">
        <v>178</v>
      </c>
      <c r="C401" s="1310"/>
      <c r="D401" s="1310"/>
      <c r="E401" s="1311"/>
      <c r="F401" s="298"/>
      <c r="G401" s="298"/>
      <c r="H401" s="299"/>
      <c r="I401" s="295"/>
    </row>
    <row r="402" spans="1:9" ht="12.75">
      <c r="A402" s="346"/>
      <c r="B402" s="1303" t="s">
        <v>153</v>
      </c>
      <c r="C402" s="1304"/>
      <c r="D402" s="1304"/>
      <c r="E402" s="1305"/>
      <c r="F402" s="300">
        <f>SUM(F403:F406)</f>
        <v>331</v>
      </c>
      <c r="G402" s="300">
        <f>SUM(G403:G406)</f>
        <v>320</v>
      </c>
      <c r="H402" s="300">
        <f>SUM(H403:H406)</f>
        <v>144</v>
      </c>
      <c r="I402" s="294">
        <f>H402/G402*100</f>
        <v>45</v>
      </c>
    </row>
    <row r="403" spans="1:9" ht="12.75">
      <c r="A403" s="351"/>
      <c r="B403" s="1300" t="s">
        <v>44</v>
      </c>
      <c r="C403" s="1301"/>
      <c r="D403" s="1301"/>
      <c r="E403" s="1302"/>
      <c r="F403" s="305">
        <v>0</v>
      </c>
      <c r="G403" s="304">
        <v>0</v>
      </c>
      <c r="H403" s="305">
        <v>0</v>
      </c>
      <c r="I403" s="328">
        <v>0</v>
      </c>
    </row>
    <row r="404" spans="1:9" ht="12.75">
      <c r="A404" s="351"/>
      <c r="B404" s="1300" t="s">
        <v>60</v>
      </c>
      <c r="C404" s="964"/>
      <c r="D404" s="964"/>
      <c r="E404" s="965"/>
      <c r="F404" s="305">
        <v>158</v>
      </c>
      <c r="G404" s="304">
        <v>180</v>
      </c>
      <c r="H404" s="305">
        <v>0</v>
      </c>
      <c r="I404" s="328">
        <f>H404/G404*100</f>
        <v>0</v>
      </c>
    </row>
    <row r="405" spans="1:9" ht="12.75">
      <c r="A405" s="351"/>
      <c r="B405" s="1300" t="s">
        <v>797</v>
      </c>
      <c r="C405" s="964"/>
      <c r="D405" s="964"/>
      <c r="E405" s="965"/>
      <c r="F405" s="305">
        <v>0</v>
      </c>
      <c r="G405" s="304">
        <v>0</v>
      </c>
      <c r="H405" s="305">
        <v>144</v>
      </c>
      <c r="I405" s="328">
        <v>0</v>
      </c>
    </row>
    <row r="406" spans="1:9" ht="12.75">
      <c r="A406" s="351"/>
      <c r="B406" s="1300" t="s">
        <v>347</v>
      </c>
      <c r="C406" s="1301"/>
      <c r="D406" s="1301"/>
      <c r="E406" s="1302"/>
      <c r="F406" s="305">
        <v>173</v>
      </c>
      <c r="G406" s="304">
        <f>G407-G404</f>
        <v>140</v>
      </c>
      <c r="H406" s="304">
        <v>0</v>
      </c>
      <c r="I406" s="328">
        <f>H406/G406*100</f>
        <v>0</v>
      </c>
    </row>
    <row r="407" spans="1:9" ht="12.75">
      <c r="A407" s="351"/>
      <c r="B407" s="1303" t="s">
        <v>154</v>
      </c>
      <c r="C407" s="1304"/>
      <c r="D407" s="1304"/>
      <c r="E407" s="1305"/>
      <c r="F407" s="300">
        <f>SUM(F408:F414)</f>
        <v>331</v>
      </c>
      <c r="G407" s="300">
        <f>SUM(G408:G414)</f>
        <v>320</v>
      </c>
      <c r="H407" s="300">
        <f>SUM(H408:H414)</f>
        <v>144</v>
      </c>
      <c r="I407" s="294">
        <f>H407/G407*100</f>
        <v>45</v>
      </c>
    </row>
    <row r="408" spans="1:9" ht="12.75">
      <c r="A408" s="351"/>
      <c r="B408" s="1300" t="s">
        <v>334</v>
      </c>
      <c r="C408" s="1301"/>
      <c r="D408" s="1301"/>
      <c r="E408" s="1302"/>
      <c r="F408" s="305">
        <v>0</v>
      </c>
      <c r="G408" s="304">
        <v>0</v>
      </c>
      <c r="H408" s="305">
        <v>0</v>
      </c>
      <c r="I408" s="328">
        <v>0</v>
      </c>
    </row>
    <row r="409" spans="1:9" ht="12.75">
      <c r="A409" s="351"/>
      <c r="B409" s="1300" t="s">
        <v>339</v>
      </c>
      <c r="C409" s="1301"/>
      <c r="D409" s="1301"/>
      <c r="E409" s="1302"/>
      <c r="F409" s="305">
        <v>0</v>
      </c>
      <c r="G409" s="304">
        <v>0</v>
      </c>
      <c r="H409" s="305">
        <v>0</v>
      </c>
      <c r="I409" s="328">
        <v>0</v>
      </c>
    </row>
    <row r="410" spans="1:9" ht="12.75">
      <c r="A410" s="351"/>
      <c r="B410" s="1300" t="s">
        <v>340</v>
      </c>
      <c r="C410" s="1301"/>
      <c r="D410" s="1301"/>
      <c r="E410" s="1302"/>
      <c r="F410" s="305">
        <v>331</v>
      </c>
      <c r="G410" s="304">
        <v>320</v>
      </c>
      <c r="H410" s="305">
        <v>144</v>
      </c>
      <c r="I410" s="328">
        <f>H410/G410*100</f>
        <v>45</v>
      </c>
    </row>
    <row r="411" spans="1:9" ht="12.75">
      <c r="A411" s="351"/>
      <c r="B411" s="1300" t="s">
        <v>341</v>
      </c>
      <c r="C411" s="1301"/>
      <c r="D411" s="1301"/>
      <c r="E411" s="1302"/>
      <c r="F411" s="305">
        <v>0</v>
      </c>
      <c r="G411" s="304">
        <v>0</v>
      </c>
      <c r="H411" s="305">
        <v>0</v>
      </c>
      <c r="I411" s="328">
        <v>0</v>
      </c>
    </row>
    <row r="412" spans="1:9" ht="12.75">
      <c r="A412" s="351"/>
      <c r="B412" s="1300" t="s">
        <v>342</v>
      </c>
      <c r="C412" s="1301"/>
      <c r="D412" s="1301"/>
      <c r="E412" s="1302"/>
      <c r="F412" s="305">
        <v>0</v>
      </c>
      <c r="G412" s="304">
        <v>0</v>
      </c>
      <c r="H412" s="305">
        <v>0</v>
      </c>
      <c r="I412" s="328">
        <v>0</v>
      </c>
    </row>
    <row r="413" spans="1:9" ht="12.75">
      <c r="A413" s="351"/>
      <c r="B413" s="1300" t="s">
        <v>343</v>
      </c>
      <c r="C413" s="1301"/>
      <c r="D413" s="1301"/>
      <c r="E413" s="1302"/>
      <c r="F413" s="305">
        <v>0</v>
      </c>
      <c r="G413" s="304">
        <v>0</v>
      </c>
      <c r="H413" s="305">
        <v>0</v>
      </c>
      <c r="I413" s="328">
        <v>0</v>
      </c>
    </row>
    <row r="414" spans="1:9" ht="12.75">
      <c r="A414" s="351"/>
      <c r="B414" s="1300" t="s">
        <v>344</v>
      </c>
      <c r="C414" s="1301"/>
      <c r="D414" s="1301"/>
      <c r="E414" s="1302"/>
      <c r="F414" s="305">
        <v>0</v>
      </c>
      <c r="G414" s="304">
        <v>0</v>
      </c>
      <c r="H414" s="305">
        <v>0</v>
      </c>
      <c r="I414" s="328">
        <v>0</v>
      </c>
    </row>
    <row r="415" spans="1:9" ht="12.75">
      <c r="A415" s="351"/>
      <c r="B415" s="1300" t="s">
        <v>40</v>
      </c>
      <c r="C415" s="1301"/>
      <c r="D415" s="1301"/>
      <c r="E415" s="1302"/>
      <c r="F415" s="309">
        <v>0</v>
      </c>
      <c r="G415" s="308">
        <v>0</v>
      </c>
      <c r="H415" s="309">
        <v>0</v>
      </c>
      <c r="I415" s="328">
        <v>0</v>
      </c>
    </row>
    <row r="416" spans="1:9" ht="12.75">
      <c r="A416" s="352"/>
      <c r="B416" s="1309"/>
      <c r="C416" s="1310"/>
      <c r="D416" s="1310"/>
      <c r="E416" s="1311"/>
      <c r="F416" s="298"/>
      <c r="G416" s="298"/>
      <c r="H416" s="299"/>
      <c r="I416" s="295"/>
    </row>
    <row r="417" spans="1:9" ht="12.75">
      <c r="A417" s="736" t="s">
        <v>705</v>
      </c>
      <c r="B417" s="1309" t="s">
        <v>701</v>
      </c>
      <c r="C417" s="1310"/>
      <c r="D417" s="1310"/>
      <c r="E417" s="1311"/>
      <c r="F417" s="298"/>
      <c r="G417" s="298"/>
      <c r="H417" s="299"/>
      <c r="I417" s="295"/>
    </row>
    <row r="418" spans="1:9" ht="12.75">
      <c r="A418" s="351"/>
      <c r="B418" s="1303" t="s">
        <v>153</v>
      </c>
      <c r="C418" s="1304"/>
      <c r="D418" s="1304"/>
      <c r="E418" s="1305"/>
      <c r="F418" s="300">
        <f>SUM(F419:F421)</f>
        <v>4045</v>
      </c>
      <c r="G418" s="300">
        <f>SUM(G419:G421)</f>
        <v>0</v>
      </c>
      <c r="H418" s="300">
        <f>SUM(H419:H421)</f>
        <v>0</v>
      </c>
      <c r="I418" s="294">
        <v>0</v>
      </c>
    </row>
    <row r="419" spans="1:9" ht="12.75">
      <c r="A419" s="351"/>
      <c r="B419" s="1300" t="s">
        <v>44</v>
      </c>
      <c r="C419" s="1301"/>
      <c r="D419" s="1301"/>
      <c r="E419" s="1302"/>
      <c r="F419" s="305">
        <v>4045</v>
      </c>
      <c r="G419" s="304">
        <v>0</v>
      </c>
      <c r="H419" s="305">
        <v>0</v>
      </c>
      <c r="I419" s="328">
        <v>0</v>
      </c>
    </row>
    <row r="420" spans="1:9" ht="12.75">
      <c r="A420" s="351"/>
      <c r="B420" s="1300" t="s">
        <v>60</v>
      </c>
      <c r="C420" s="964"/>
      <c r="D420" s="964"/>
      <c r="E420" s="965"/>
      <c r="F420" s="305">
        <v>0</v>
      </c>
      <c r="G420" s="304">
        <v>0</v>
      </c>
      <c r="H420" s="305">
        <v>0</v>
      </c>
      <c r="I420" s="328">
        <v>0</v>
      </c>
    </row>
    <row r="421" spans="1:9" ht="12.75">
      <c r="A421" s="351"/>
      <c r="B421" s="1300" t="s">
        <v>347</v>
      </c>
      <c r="C421" s="1301"/>
      <c r="D421" s="1301"/>
      <c r="E421" s="1302"/>
      <c r="F421" s="305">
        <v>0</v>
      </c>
      <c r="G421" s="304">
        <v>0</v>
      </c>
      <c r="H421" s="304">
        <v>0</v>
      </c>
      <c r="I421" s="328">
        <v>0</v>
      </c>
    </row>
    <row r="422" spans="1:9" ht="12.75">
      <c r="A422" s="351"/>
      <c r="B422" s="1303" t="s">
        <v>154</v>
      </c>
      <c r="C422" s="1304"/>
      <c r="D422" s="1304"/>
      <c r="E422" s="1305"/>
      <c r="F422" s="300">
        <f>SUM(F423:F429)</f>
        <v>4045</v>
      </c>
      <c r="G422" s="300">
        <f>SUM(G423:G429)</f>
        <v>0</v>
      </c>
      <c r="H422" s="300">
        <f>SUM(H423:H429)</f>
        <v>0</v>
      </c>
      <c r="I422" s="294">
        <v>0</v>
      </c>
    </row>
    <row r="423" spans="1:9" ht="12.75">
      <c r="A423" s="351"/>
      <c r="B423" s="1300" t="s">
        <v>334</v>
      </c>
      <c r="C423" s="1301"/>
      <c r="D423" s="1301"/>
      <c r="E423" s="1302"/>
      <c r="F423" s="305">
        <v>3004</v>
      </c>
      <c r="G423" s="304">
        <v>0</v>
      </c>
      <c r="H423" s="305">
        <v>0</v>
      </c>
      <c r="I423" s="328">
        <v>0</v>
      </c>
    </row>
    <row r="424" spans="1:9" ht="12.75">
      <c r="A424" s="351"/>
      <c r="B424" s="1312" t="s">
        <v>339</v>
      </c>
      <c r="C424" s="1301"/>
      <c r="D424" s="1301"/>
      <c r="E424" s="1302"/>
      <c r="F424" s="305">
        <v>730</v>
      </c>
      <c r="G424" s="304">
        <v>0</v>
      </c>
      <c r="H424" s="305">
        <v>0</v>
      </c>
      <c r="I424" s="328">
        <v>0</v>
      </c>
    </row>
    <row r="425" spans="1:9" ht="12.75">
      <c r="A425" s="351"/>
      <c r="B425" s="1300" t="s">
        <v>340</v>
      </c>
      <c r="C425" s="1301"/>
      <c r="D425" s="1301"/>
      <c r="E425" s="1302"/>
      <c r="F425" s="305">
        <v>311</v>
      </c>
      <c r="G425" s="304">
        <v>0</v>
      </c>
      <c r="H425" s="305">
        <v>0</v>
      </c>
      <c r="I425" s="328">
        <v>0</v>
      </c>
    </row>
    <row r="426" spans="1:9" ht="12.75">
      <c r="A426" s="351"/>
      <c r="B426" s="1300" t="s">
        <v>341</v>
      </c>
      <c r="C426" s="1301"/>
      <c r="D426" s="1301"/>
      <c r="E426" s="1302"/>
      <c r="F426" s="305">
        <v>0</v>
      </c>
      <c r="G426" s="304">
        <v>0</v>
      </c>
      <c r="H426" s="305">
        <v>0</v>
      </c>
      <c r="I426" s="328">
        <v>0</v>
      </c>
    </row>
    <row r="427" spans="1:9" ht="12.75">
      <c r="A427" s="351"/>
      <c r="B427" s="1300" t="s">
        <v>342</v>
      </c>
      <c r="C427" s="1301"/>
      <c r="D427" s="1301"/>
      <c r="E427" s="1302"/>
      <c r="F427" s="305">
        <v>0</v>
      </c>
      <c r="G427" s="304">
        <v>0</v>
      </c>
      <c r="H427" s="305">
        <v>0</v>
      </c>
      <c r="I427" s="328">
        <v>0</v>
      </c>
    </row>
    <row r="428" spans="1:9" ht="12.75">
      <c r="A428" s="351"/>
      <c r="B428" s="1300" t="s">
        <v>343</v>
      </c>
      <c r="C428" s="1301"/>
      <c r="D428" s="1301"/>
      <c r="E428" s="1302"/>
      <c r="F428" s="305">
        <v>0</v>
      </c>
      <c r="G428" s="304">
        <v>0</v>
      </c>
      <c r="H428" s="305">
        <v>0</v>
      </c>
      <c r="I428" s="328">
        <v>0</v>
      </c>
    </row>
    <row r="429" spans="1:9" ht="12.75">
      <c r="A429" s="351"/>
      <c r="B429" s="1300" t="s">
        <v>344</v>
      </c>
      <c r="C429" s="1301"/>
      <c r="D429" s="1301"/>
      <c r="E429" s="1302"/>
      <c r="F429" s="305">
        <v>0</v>
      </c>
      <c r="G429" s="304">
        <v>0</v>
      </c>
      <c r="H429" s="305">
        <v>0</v>
      </c>
      <c r="I429" s="328">
        <v>0</v>
      </c>
    </row>
    <row r="430" spans="1:9" ht="12.75">
      <c r="A430" s="351"/>
      <c r="B430" s="1300" t="s">
        <v>40</v>
      </c>
      <c r="C430" s="1301"/>
      <c r="D430" s="1301"/>
      <c r="E430" s="1302"/>
      <c r="F430" s="309">
        <v>0</v>
      </c>
      <c r="G430" s="308">
        <v>0</v>
      </c>
      <c r="H430" s="309">
        <v>0</v>
      </c>
      <c r="I430" s="328">
        <v>0</v>
      </c>
    </row>
    <row r="431" spans="1:9" ht="12.75">
      <c r="A431" s="352"/>
      <c r="B431" s="1309"/>
      <c r="C431" s="1310"/>
      <c r="D431" s="1310"/>
      <c r="E431" s="1311"/>
      <c r="F431" s="298"/>
      <c r="G431" s="298"/>
      <c r="H431" s="299"/>
      <c r="I431" s="295"/>
    </row>
    <row r="432" spans="1:9" ht="12.75">
      <c r="A432" s="736" t="s">
        <v>706</v>
      </c>
      <c r="B432" s="1309" t="s">
        <v>702</v>
      </c>
      <c r="C432" s="1310"/>
      <c r="D432" s="1310"/>
      <c r="E432" s="1311"/>
      <c r="F432" s="298"/>
      <c r="G432" s="298"/>
      <c r="H432" s="299"/>
      <c r="I432" s="295"/>
    </row>
    <row r="433" spans="1:9" ht="12.75">
      <c r="A433" s="351"/>
      <c r="B433" s="1303" t="s">
        <v>153</v>
      </c>
      <c r="C433" s="1304"/>
      <c r="D433" s="1304"/>
      <c r="E433" s="1305"/>
      <c r="F433" s="300">
        <f>SUM(F434:F436)</f>
        <v>106</v>
      </c>
      <c r="G433" s="300">
        <f>SUM(G434:G436)</f>
        <v>0</v>
      </c>
      <c r="H433" s="300">
        <f>SUM(H434:H436)</f>
        <v>0</v>
      </c>
      <c r="I433" s="294">
        <v>0</v>
      </c>
    </row>
    <row r="434" spans="1:9" ht="12.75">
      <c r="A434" s="351"/>
      <c r="B434" s="1312" t="s">
        <v>240</v>
      </c>
      <c r="C434" s="1301"/>
      <c r="D434" s="1301"/>
      <c r="E434" s="1302"/>
      <c r="F434" s="305">
        <v>106</v>
      </c>
      <c r="G434" s="304">
        <v>0</v>
      </c>
      <c r="H434" s="305">
        <v>0</v>
      </c>
      <c r="I434" s="328">
        <v>0</v>
      </c>
    </row>
    <row r="435" spans="1:9" ht="12.75">
      <c r="A435" s="351"/>
      <c r="B435" s="1300" t="s">
        <v>60</v>
      </c>
      <c r="C435" s="964"/>
      <c r="D435" s="964"/>
      <c r="E435" s="965"/>
      <c r="F435" s="305">
        <v>0</v>
      </c>
      <c r="G435" s="304">
        <v>0</v>
      </c>
      <c r="H435" s="305">
        <v>0</v>
      </c>
      <c r="I435" s="328">
        <v>0</v>
      </c>
    </row>
    <row r="436" spans="1:9" ht="12.75">
      <c r="A436" s="351"/>
      <c r="B436" s="1300" t="s">
        <v>347</v>
      </c>
      <c r="C436" s="1301"/>
      <c r="D436" s="1301"/>
      <c r="E436" s="1302"/>
      <c r="F436" s="305">
        <v>0</v>
      </c>
      <c r="G436" s="304">
        <v>0</v>
      </c>
      <c r="H436" s="304">
        <v>0</v>
      </c>
      <c r="I436" s="328">
        <v>0</v>
      </c>
    </row>
    <row r="437" spans="1:9" ht="12.75">
      <c r="A437" s="351"/>
      <c r="B437" s="1303" t="s">
        <v>154</v>
      </c>
      <c r="C437" s="1304"/>
      <c r="D437" s="1304"/>
      <c r="E437" s="1305"/>
      <c r="F437" s="300">
        <f>SUM(F438:F444)</f>
        <v>0</v>
      </c>
      <c r="G437" s="300">
        <f>SUM(G438:G444)</f>
        <v>0</v>
      </c>
      <c r="H437" s="300">
        <f>SUM(H438:H444)</f>
        <v>0</v>
      </c>
      <c r="I437" s="294">
        <v>0</v>
      </c>
    </row>
    <row r="438" spans="1:9" ht="12.75">
      <c r="A438" s="351"/>
      <c r="B438" s="1300" t="s">
        <v>334</v>
      </c>
      <c r="C438" s="1301"/>
      <c r="D438" s="1301"/>
      <c r="E438" s="1302"/>
      <c r="F438" s="305">
        <v>0</v>
      </c>
      <c r="G438" s="304">
        <v>0</v>
      </c>
      <c r="H438" s="305">
        <v>0</v>
      </c>
      <c r="I438" s="328">
        <v>0</v>
      </c>
    </row>
    <row r="439" spans="1:9" ht="12.75">
      <c r="A439" s="351"/>
      <c r="B439" s="1300" t="s">
        <v>339</v>
      </c>
      <c r="C439" s="1301"/>
      <c r="D439" s="1301"/>
      <c r="E439" s="1302"/>
      <c r="F439" s="305">
        <v>0</v>
      </c>
      <c r="G439" s="304">
        <v>0</v>
      </c>
      <c r="H439" s="305">
        <v>0</v>
      </c>
      <c r="I439" s="328">
        <v>0</v>
      </c>
    </row>
    <row r="440" spans="1:9" ht="12.75">
      <c r="A440" s="351"/>
      <c r="B440" s="1300" t="s">
        <v>340</v>
      </c>
      <c r="C440" s="1301"/>
      <c r="D440" s="1301"/>
      <c r="E440" s="1302"/>
      <c r="F440" s="305">
        <v>0</v>
      </c>
      <c r="G440" s="304">
        <v>0</v>
      </c>
      <c r="H440" s="305">
        <v>0</v>
      </c>
      <c r="I440" s="328">
        <v>0</v>
      </c>
    </row>
    <row r="441" spans="1:9" ht="12.75">
      <c r="A441" s="351"/>
      <c r="B441" s="1300" t="s">
        <v>341</v>
      </c>
      <c r="C441" s="1301"/>
      <c r="D441" s="1301"/>
      <c r="E441" s="1302"/>
      <c r="F441" s="305">
        <v>0</v>
      </c>
      <c r="G441" s="304">
        <v>0</v>
      </c>
      <c r="H441" s="305">
        <v>0</v>
      </c>
      <c r="I441" s="328">
        <v>0</v>
      </c>
    </row>
    <row r="442" spans="1:9" ht="12.75">
      <c r="A442" s="351"/>
      <c r="B442" s="1300" t="s">
        <v>342</v>
      </c>
      <c r="C442" s="1301"/>
      <c r="D442" s="1301"/>
      <c r="E442" s="1302"/>
      <c r="F442" s="305">
        <v>0</v>
      </c>
      <c r="G442" s="304">
        <v>0</v>
      </c>
      <c r="H442" s="305">
        <v>0</v>
      </c>
      <c r="I442" s="328">
        <v>0</v>
      </c>
    </row>
    <row r="443" spans="1:9" ht="12.75">
      <c r="A443" s="351"/>
      <c r="B443" s="1300" t="s">
        <v>343</v>
      </c>
      <c r="C443" s="1301"/>
      <c r="D443" s="1301"/>
      <c r="E443" s="1302"/>
      <c r="F443" s="305">
        <v>0</v>
      </c>
      <c r="G443" s="304">
        <v>0</v>
      </c>
      <c r="H443" s="305">
        <v>0</v>
      </c>
      <c r="I443" s="328">
        <v>0</v>
      </c>
    </row>
    <row r="444" spans="1:9" ht="12.75">
      <c r="A444" s="351"/>
      <c r="B444" s="1300" t="s">
        <v>344</v>
      </c>
      <c r="C444" s="1301"/>
      <c r="D444" s="1301"/>
      <c r="E444" s="1302"/>
      <c r="F444" s="305">
        <v>0</v>
      </c>
      <c r="G444" s="304">
        <v>0</v>
      </c>
      <c r="H444" s="305">
        <v>0</v>
      </c>
      <c r="I444" s="328">
        <v>0</v>
      </c>
    </row>
    <row r="445" spans="1:9" ht="13.5" thickBot="1">
      <c r="A445" s="733"/>
      <c r="B445" s="1306" t="s">
        <v>40</v>
      </c>
      <c r="C445" s="1307"/>
      <c r="D445" s="1307"/>
      <c r="E445" s="1308"/>
      <c r="F445" s="315">
        <v>0</v>
      </c>
      <c r="G445" s="314">
        <v>0</v>
      </c>
      <c r="H445" s="315">
        <v>0</v>
      </c>
      <c r="I445" s="734">
        <v>0</v>
      </c>
    </row>
    <row r="446" spans="2:5" ht="13.5" thickTop="1">
      <c r="B446" s="1316"/>
      <c r="C446" s="1316"/>
      <c r="D446" s="1316"/>
      <c r="E446" s="1316"/>
    </row>
    <row r="447" spans="2:5" ht="12.75">
      <c r="B447" s="1316"/>
      <c r="C447" s="1316"/>
      <c r="D447" s="1316"/>
      <c r="E447" s="1316"/>
    </row>
    <row r="448" spans="6:9" ht="15.75">
      <c r="F448" s="347"/>
      <c r="G448" s="452" t="s">
        <v>41</v>
      </c>
      <c r="H448" s="240"/>
      <c r="I448" s="240"/>
    </row>
    <row r="449" spans="6:8" ht="12.75">
      <c r="F449" s="347"/>
      <c r="G449" s="347"/>
      <c r="H449" s="347"/>
    </row>
    <row r="450" spans="6:9" ht="13.5" thickBot="1">
      <c r="F450" s="347"/>
      <c r="G450" s="347"/>
      <c r="H450" s="347"/>
      <c r="I450" s="349" t="s">
        <v>70</v>
      </c>
    </row>
    <row r="451" spans="1:9" ht="13.5" thickTop="1">
      <c r="A451" s="735" t="s">
        <v>707</v>
      </c>
      <c r="B451" s="1313" t="s">
        <v>703</v>
      </c>
      <c r="C451" s="1314"/>
      <c r="D451" s="1314"/>
      <c r="E451" s="1315"/>
      <c r="F451" s="325"/>
      <c r="G451" s="325"/>
      <c r="H451" s="326"/>
      <c r="I451" s="327"/>
    </row>
    <row r="452" spans="1:9" ht="12.75">
      <c r="A452" s="346"/>
      <c r="B452" s="1303" t="s">
        <v>153</v>
      </c>
      <c r="C452" s="1304"/>
      <c r="D452" s="1304"/>
      <c r="E452" s="1305"/>
      <c r="F452" s="300">
        <f>SUM(F453:F455)</f>
        <v>25947</v>
      </c>
      <c r="G452" s="300">
        <f>SUM(G453:G455)</f>
        <v>8346</v>
      </c>
      <c r="H452" s="300">
        <f>SUM(H453:H455)</f>
        <v>0</v>
      </c>
      <c r="I452" s="294">
        <f>H452/G452*100</f>
        <v>0</v>
      </c>
    </row>
    <row r="453" spans="1:9" ht="12.75">
      <c r="A453" s="351"/>
      <c r="B453" s="1312" t="s">
        <v>704</v>
      </c>
      <c r="C453" s="1301"/>
      <c r="D453" s="1301"/>
      <c r="E453" s="1302"/>
      <c r="F453" s="305">
        <v>25947</v>
      </c>
      <c r="G453" s="304">
        <v>3193</v>
      </c>
      <c r="H453" s="305">
        <v>0</v>
      </c>
      <c r="I453" s="328">
        <v>0</v>
      </c>
    </row>
    <row r="454" spans="1:9" ht="12.75">
      <c r="A454" s="351"/>
      <c r="B454" s="1300" t="s">
        <v>60</v>
      </c>
      <c r="C454" s="964"/>
      <c r="D454" s="964"/>
      <c r="E454" s="965"/>
      <c r="F454" s="305">
        <v>0</v>
      </c>
      <c r="G454" s="304">
        <v>5153</v>
      </c>
      <c r="H454" s="305">
        <v>0</v>
      </c>
      <c r="I454" s="328">
        <f>H454/G454*100</f>
        <v>0</v>
      </c>
    </row>
    <row r="455" spans="1:9" ht="12.75">
      <c r="A455" s="351"/>
      <c r="B455" s="1300" t="s">
        <v>347</v>
      </c>
      <c r="C455" s="1301"/>
      <c r="D455" s="1301"/>
      <c r="E455" s="1302"/>
      <c r="F455" s="305">
        <v>0</v>
      </c>
      <c r="G455" s="304">
        <v>0</v>
      </c>
      <c r="H455" s="304">
        <v>0</v>
      </c>
      <c r="I455" s="328">
        <v>0</v>
      </c>
    </row>
    <row r="456" spans="1:9" ht="12.75">
      <c r="A456" s="351"/>
      <c r="B456" s="1303" t="s">
        <v>154</v>
      </c>
      <c r="C456" s="1304"/>
      <c r="D456" s="1304"/>
      <c r="E456" s="1305"/>
      <c r="F456" s="300">
        <f>SUM(F457:F463)</f>
        <v>25947</v>
      </c>
      <c r="G456" s="300">
        <f>SUM(G457:G463)</f>
        <v>4427</v>
      </c>
      <c r="H456" s="300">
        <f>SUM(H457:H463)</f>
        <v>0</v>
      </c>
      <c r="I456" s="294">
        <f>H456/G456*100</f>
        <v>0</v>
      </c>
    </row>
    <row r="457" spans="1:9" ht="12.75">
      <c r="A457" s="351"/>
      <c r="B457" s="1300" t="s">
        <v>334</v>
      </c>
      <c r="C457" s="1301"/>
      <c r="D457" s="1301"/>
      <c r="E457" s="1302"/>
      <c r="F457" s="305">
        <v>920</v>
      </c>
      <c r="G457" s="304">
        <v>1002</v>
      </c>
      <c r="H457" s="305">
        <v>0</v>
      </c>
      <c r="I457" s="328">
        <v>0</v>
      </c>
    </row>
    <row r="458" spans="1:9" ht="12.75">
      <c r="A458" s="351"/>
      <c r="B458" s="1300" t="s">
        <v>339</v>
      </c>
      <c r="C458" s="1301"/>
      <c r="D458" s="1301"/>
      <c r="E458" s="1302"/>
      <c r="F458" s="305">
        <v>119</v>
      </c>
      <c r="G458" s="304">
        <v>200</v>
      </c>
      <c r="H458" s="305">
        <v>0</v>
      </c>
      <c r="I458" s="328">
        <v>0</v>
      </c>
    </row>
    <row r="459" spans="1:9" ht="12.75">
      <c r="A459" s="351"/>
      <c r="B459" s="1300" t="s">
        <v>340</v>
      </c>
      <c r="C459" s="1301"/>
      <c r="D459" s="1301"/>
      <c r="E459" s="1302"/>
      <c r="F459" s="305">
        <v>22</v>
      </c>
      <c r="G459" s="304">
        <v>848</v>
      </c>
      <c r="H459" s="305">
        <v>0</v>
      </c>
      <c r="I459" s="328">
        <f>H459/G459*100</f>
        <v>0</v>
      </c>
    </row>
    <row r="460" spans="1:9" ht="12.75">
      <c r="A460" s="351"/>
      <c r="B460" s="1300" t="s">
        <v>341</v>
      </c>
      <c r="C460" s="1301"/>
      <c r="D460" s="1301"/>
      <c r="E460" s="1302"/>
      <c r="F460" s="305">
        <v>0</v>
      </c>
      <c r="G460" s="304">
        <v>0</v>
      </c>
      <c r="H460" s="305">
        <v>0</v>
      </c>
      <c r="I460" s="328">
        <v>0</v>
      </c>
    </row>
    <row r="461" spans="1:9" ht="12.75">
      <c r="A461" s="351"/>
      <c r="B461" s="1300" t="s">
        <v>342</v>
      </c>
      <c r="C461" s="1301"/>
      <c r="D461" s="1301"/>
      <c r="E461" s="1302"/>
      <c r="F461" s="305">
        <v>0</v>
      </c>
      <c r="G461" s="304">
        <v>0</v>
      </c>
      <c r="H461" s="305">
        <v>0</v>
      </c>
      <c r="I461" s="328">
        <v>0</v>
      </c>
    </row>
    <row r="462" spans="1:9" ht="12.75">
      <c r="A462" s="351"/>
      <c r="B462" s="1300" t="s">
        <v>343</v>
      </c>
      <c r="C462" s="1301"/>
      <c r="D462" s="1301"/>
      <c r="E462" s="1302"/>
      <c r="F462" s="305">
        <v>24886</v>
      </c>
      <c r="G462" s="304">
        <v>2377</v>
      </c>
      <c r="H462" s="305">
        <v>0</v>
      </c>
      <c r="I462" s="328">
        <v>0</v>
      </c>
    </row>
    <row r="463" spans="1:9" ht="12.75">
      <c r="A463" s="351"/>
      <c r="B463" s="1300" t="s">
        <v>344</v>
      </c>
      <c r="C463" s="1301"/>
      <c r="D463" s="1301"/>
      <c r="E463" s="1302"/>
      <c r="F463" s="305">
        <v>0</v>
      </c>
      <c r="G463" s="304">
        <v>0</v>
      </c>
      <c r="H463" s="305">
        <v>0</v>
      </c>
      <c r="I463" s="328">
        <v>0</v>
      </c>
    </row>
    <row r="464" spans="1:9" ht="12.75">
      <c r="A464" s="351"/>
      <c r="B464" s="1300" t="s">
        <v>40</v>
      </c>
      <c r="C464" s="1301"/>
      <c r="D464" s="1301"/>
      <c r="E464" s="1302"/>
      <c r="F464" s="309">
        <v>0</v>
      </c>
      <c r="G464" s="308">
        <v>0</v>
      </c>
      <c r="H464" s="309">
        <v>0</v>
      </c>
      <c r="I464" s="328">
        <v>0</v>
      </c>
    </row>
    <row r="465" spans="1:9" ht="12.75">
      <c r="A465" s="194"/>
      <c r="B465" s="1300"/>
      <c r="C465" s="956"/>
      <c r="D465" s="956"/>
      <c r="E465" s="965"/>
      <c r="F465" s="301"/>
      <c r="G465" s="301"/>
      <c r="H465" s="302"/>
      <c r="I465" s="295"/>
    </row>
    <row r="466" spans="1:9" ht="12.75">
      <c r="A466" s="736" t="s">
        <v>708</v>
      </c>
      <c r="B466" s="1309" t="s">
        <v>709</v>
      </c>
      <c r="C466" s="1310"/>
      <c r="D466" s="1310"/>
      <c r="E466" s="1311"/>
      <c r="F466" s="298"/>
      <c r="G466" s="298"/>
      <c r="H466" s="299"/>
      <c r="I466" s="295"/>
    </row>
    <row r="467" spans="1:9" ht="12.75">
      <c r="A467" s="736"/>
      <c r="B467" s="1309" t="s">
        <v>533</v>
      </c>
      <c r="C467" s="964"/>
      <c r="D467" s="964"/>
      <c r="E467" s="965"/>
      <c r="F467" s="298"/>
      <c r="G467" s="298"/>
      <c r="H467" s="299"/>
      <c r="I467" s="295"/>
    </row>
    <row r="468" spans="1:9" ht="12.75">
      <c r="A468" s="346"/>
      <c r="B468" s="1303" t="s">
        <v>153</v>
      </c>
      <c r="C468" s="1304"/>
      <c r="D468" s="1304"/>
      <c r="E468" s="1305"/>
      <c r="F468" s="300">
        <f>SUM(F469:F471)</f>
        <v>0</v>
      </c>
      <c r="G468" s="300">
        <f>SUM(G469:G471)</f>
        <v>9694</v>
      </c>
      <c r="H468" s="300">
        <f>SUM(H469:H471)</f>
        <v>8876</v>
      </c>
      <c r="I468" s="294">
        <f>H468/G468*100</f>
        <v>91.56179079843201</v>
      </c>
    </row>
    <row r="469" spans="1:9" ht="12.75">
      <c r="A469" s="351"/>
      <c r="B469" s="1312" t="s">
        <v>346</v>
      </c>
      <c r="C469" s="964"/>
      <c r="D469" s="964"/>
      <c r="E469" s="965"/>
      <c r="F469" s="305">
        <v>0</v>
      </c>
      <c r="G469" s="304">
        <v>537</v>
      </c>
      <c r="H469" s="305">
        <v>909</v>
      </c>
      <c r="I469" s="328">
        <f>H469/G469*100</f>
        <v>169.27374301675977</v>
      </c>
    </row>
    <row r="470" spans="1:9" ht="12.75">
      <c r="A470" s="351"/>
      <c r="B470" s="1300" t="s">
        <v>808</v>
      </c>
      <c r="C470" s="964"/>
      <c r="D470" s="964"/>
      <c r="E470" s="965"/>
      <c r="F470" s="305">
        <v>0</v>
      </c>
      <c r="G470" s="304">
        <v>0</v>
      </c>
      <c r="H470" s="305">
        <v>7967</v>
      </c>
      <c r="I470" s="328">
        <v>0</v>
      </c>
    </row>
    <row r="471" spans="1:9" ht="12.75">
      <c r="A471" s="351"/>
      <c r="B471" s="1300" t="s">
        <v>347</v>
      </c>
      <c r="C471" s="1301"/>
      <c r="D471" s="1301"/>
      <c r="E471" s="1302"/>
      <c r="F471" s="305">
        <v>0</v>
      </c>
      <c r="G471" s="304">
        <v>9157</v>
      </c>
      <c r="H471" s="304">
        <v>0</v>
      </c>
      <c r="I471" s="328">
        <f>H471/G471*100</f>
        <v>0</v>
      </c>
    </row>
    <row r="472" spans="1:9" ht="12.75">
      <c r="A472" s="351"/>
      <c r="B472" s="1303" t="s">
        <v>154</v>
      </c>
      <c r="C472" s="1304"/>
      <c r="D472" s="1304"/>
      <c r="E472" s="1305"/>
      <c r="F472" s="300">
        <f>SUM(F473:F479)</f>
        <v>0</v>
      </c>
      <c r="G472" s="300">
        <f>SUM(G473:G479)</f>
        <v>9694</v>
      </c>
      <c r="H472" s="300">
        <f>SUM(H473:H479)</f>
        <v>8876</v>
      </c>
      <c r="I472" s="294">
        <f>H472/G472*100</f>
        <v>91.56179079843201</v>
      </c>
    </row>
    <row r="473" spans="1:9" ht="12.75">
      <c r="A473" s="351"/>
      <c r="B473" s="1300" t="s">
        <v>334</v>
      </c>
      <c r="C473" s="1301"/>
      <c r="D473" s="1301"/>
      <c r="E473" s="1302"/>
      <c r="F473" s="305">
        <v>0</v>
      </c>
      <c r="G473" s="304">
        <v>4087</v>
      </c>
      <c r="H473" s="305">
        <v>4996</v>
      </c>
      <c r="I473" s="859">
        <f>H473/G473*100</f>
        <v>122.24125275263029</v>
      </c>
    </row>
    <row r="474" spans="1:9" ht="12.75">
      <c r="A474" s="351"/>
      <c r="B474" s="1300" t="s">
        <v>339</v>
      </c>
      <c r="C474" s="1301"/>
      <c r="D474" s="1301"/>
      <c r="E474" s="1302"/>
      <c r="F474" s="305">
        <v>0</v>
      </c>
      <c r="G474" s="304">
        <v>1072</v>
      </c>
      <c r="H474" s="305">
        <v>1264</v>
      </c>
      <c r="I474" s="859">
        <f>H474/G474*100</f>
        <v>117.91044776119404</v>
      </c>
    </row>
    <row r="475" spans="1:9" ht="12.75">
      <c r="A475" s="351"/>
      <c r="B475" s="1300" t="s">
        <v>340</v>
      </c>
      <c r="C475" s="1301"/>
      <c r="D475" s="1301"/>
      <c r="E475" s="1302"/>
      <c r="F475" s="305">
        <v>0</v>
      </c>
      <c r="G475" s="304">
        <v>4535</v>
      </c>
      <c r="H475" s="305">
        <v>2616</v>
      </c>
      <c r="I475" s="328">
        <f>H475/G475*100</f>
        <v>57.684674751929435</v>
      </c>
    </row>
    <row r="476" spans="1:9" ht="12.75">
      <c r="A476" s="351"/>
      <c r="B476" s="1300" t="s">
        <v>341</v>
      </c>
      <c r="C476" s="1301"/>
      <c r="D476" s="1301"/>
      <c r="E476" s="1302"/>
      <c r="F476" s="305">
        <v>0</v>
      </c>
      <c r="G476" s="304">
        <v>0</v>
      </c>
      <c r="H476" s="305">
        <v>0</v>
      </c>
      <c r="I476" s="328">
        <v>0</v>
      </c>
    </row>
    <row r="477" spans="1:9" ht="12.75">
      <c r="A477" s="351"/>
      <c r="B477" s="1300" t="s">
        <v>342</v>
      </c>
      <c r="C477" s="1301"/>
      <c r="D477" s="1301"/>
      <c r="E477" s="1302"/>
      <c r="F477" s="305">
        <v>0</v>
      </c>
      <c r="G477" s="304">
        <v>0</v>
      </c>
      <c r="H477" s="305">
        <v>0</v>
      </c>
      <c r="I477" s="328">
        <v>0</v>
      </c>
    </row>
    <row r="478" spans="1:9" ht="12.75">
      <c r="A478" s="351"/>
      <c r="B478" s="1300" t="s">
        <v>343</v>
      </c>
      <c r="C478" s="1301"/>
      <c r="D478" s="1301"/>
      <c r="E478" s="1302"/>
      <c r="F478" s="305">
        <v>0</v>
      </c>
      <c r="G478" s="304">
        <v>0</v>
      </c>
      <c r="H478" s="305">
        <v>0</v>
      </c>
      <c r="I478" s="328">
        <v>0</v>
      </c>
    </row>
    <row r="479" spans="1:9" ht="12.75">
      <c r="A479" s="351"/>
      <c r="B479" s="1300" t="s">
        <v>344</v>
      </c>
      <c r="C479" s="1301"/>
      <c r="D479" s="1301"/>
      <c r="E479" s="1302"/>
      <c r="F479" s="305">
        <v>0</v>
      </c>
      <c r="G479" s="304">
        <v>0</v>
      </c>
      <c r="H479" s="305">
        <v>0</v>
      </c>
      <c r="I479" s="328">
        <v>0</v>
      </c>
    </row>
    <row r="480" spans="1:9" ht="12.75">
      <c r="A480" s="351"/>
      <c r="B480" s="1300" t="s">
        <v>40</v>
      </c>
      <c r="C480" s="1301"/>
      <c r="D480" s="1301"/>
      <c r="E480" s="1302"/>
      <c r="F480" s="309">
        <v>0</v>
      </c>
      <c r="G480" s="308">
        <v>2</v>
      </c>
      <c r="H480" s="309">
        <v>2</v>
      </c>
      <c r="I480" s="328">
        <f>H480/G480*100</f>
        <v>100</v>
      </c>
    </row>
    <row r="481" spans="1:9" ht="12.75">
      <c r="A481" s="352"/>
      <c r="B481" s="1309" t="s">
        <v>710</v>
      </c>
      <c r="C481" s="964"/>
      <c r="D481" s="964"/>
      <c r="E481" s="965"/>
      <c r="F481" s="298"/>
      <c r="G481" s="298"/>
      <c r="H481" s="299"/>
      <c r="I481" s="295"/>
    </row>
    <row r="482" spans="1:9" ht="12.75">
      <c r="A482" s="346"/>
      <c r="B482" s="1303" t="s">
        <v>153</v>
      </c>
      <c r="C482" s="1304"/>
      <c r="D482" s="1304"/>
      <c r="E482" s="1305"/>
      <c r="F482" s="300">
        <f>SUM(F483:F485)</f>
        <v>0</v>
      </c>
      <c r="G482" s="300">
        <f>SUM(G483:G485)</f>
        <v>5075</v>
      </c>
      <c r="H482" s="300">
        <f>SUM(H483:H485)</f>
        <v>4358</v>
      </c>
      <c r="I482" s="294">
        <f>H482/G482*100</f>
        <v>85.87192118226601</v>
      </c>
    </row>
    <row r="483" spans="1:9" ht="12.75">
      <c r="A483" s="351"/>
      <c r="B483" s="1312" t="s">
        <v>346</v>
      </c>
      <c r="C483" s="964"/>
      <c r="D483" s="964"/>
      <c r="E483" s="965"/>
      <c r="F483" s="305">
        <v>0</v>
      </c>
      <c r="G483" s="304">
        <v>0</v>
      </c>
      <c r="H483" s="305">
        <v>0</v>
      </c>
      <c r="I483" s="328">
        <v>0</v>
      </c>
    </row>
    <row r="484" spans="1:9" ht="12.75">
      <c r="A484" s="351"/>
      <c r="B484" s="1300" t="s">
        <v>809</v>
      </c>
      <c r="C484" s="964"/>
      <c r="D484" s="964"/>
      <c r="E484" s="965"/>
      <c r="F484" s="305">
        <v>0</v>
      </c>
      <c r="G484" s="304">
        <v>0</v>
      </c>
      <c r="H484" s="305">
        <v>4358</v>
      </c>
      <c r="I484" s="328">
        <v>0</v>
      </c>
    </row>
    <row r="485" spans="1:9" ht="12.75">
      <c r="A485" s="351"/>
      <c r="B485" s="1300" t="s">
        <v>347</v>
      </c>
      <c r="C485" s="1301"/>
      <c r="D485" s="1301"/>
      <c r="E485" s="1302"/>
      <c r="F485" s="305">
        <v>0</v>
      </c>
      <c r="G485" s="304">
        <v>5075</v>
      </c>
      <c r="H485" s="304">
        <v>0</v>
      </c>
      <c r="I485" s="328">
        <f>H485/G485*100</f>
        <v>0</v>
      </c>
    </row>
    <row r="486" spans="1:9" ht="12.75">
      <c r="A486" s="351"/>
      <c r="B486" s="1303" t="s">
        <v>154</v>
      </c>
      <c r="C486" s="1304"/>
      <c r="D486" s="1304"/>
      <c r="E486" s="1305"/>
      <c r="F486" s="300">
        <f>SUM(F487:F493)</f>
        <v>0</v>
      </c>
      <c r="G486" s="300">
        <f>SUM(G487:G493)</f>
        <v>5075</v>
      </c>
      <c r="H486" s="300">
        <f>SUM(H487:H493)</f>
        <v>4358</v>
      </c>
      <c r="I486" s="294">
        <f>H486/G486*100</f>
        <v>85.87192118226601</v>
      </c>
    </row>
    <row r="487" spans="1:9" ht="12.75">
      <c r="A487" s="351"/>
      <c r="B487" s="1300" t="s">
        <v>334</v>
      </c>
      <c r="C487" s="1301"/>
      <c r="D487" s="1301"/>
      <c r="E487" s="1302"/>
      <c r="F487" s="305">
        <v>0</v>
      </c>
      <c r="G487" s="304">
        <v>985</v>
      </c>
      <c r="H487" s="305">
        <v>1022</v>
      </c>
      <c r="I487" s="328">
        <f>H487/G487*100</f>
        <v>103.75634517766497</v>
      </c>
    </row>
    <row r="488" spans="1:9" ht="12.75">
      <c r="A488" s="351"/>
      <c r="B488" s="1300" t="s">
        <v>339</v>
      </c>
      <c r="C488" s="1301"/>
      <c r="D488" s="1301"/>
      <c r="E488" s="1302"/>
      <c r="F488" s="305">
        <v>0</v>
      </c>
      <c r="G488" s="304">
        <v>266</v>
      </c>
      <c r="H488" s="305">
        <v>276</v>
      </c>
      <c r="I488" s="328">
        <f>H488/G488*100</f>
        <v>103.7593984962406</v>
      </c>
    </row>
    <row r="489" spans="1:9" ht="12.75">
      <c r="A489" s="351"/>
      <c r="B489" s="1300" t="s">
        <v>340</v>
      </c>
      <c r="C489" s="1301"/>
      <c r="D489" s="1301"/>
      <c r="E489" s="1302"/>
      <c r="F489" s="305">
        <v>0</v>
      </c>
      <c r="G489" s="304">
        <v>3824</v>
      </c>
      <c r="H489" s="305">
        <v>3060</v>
      </c>
      <c r="I489" s="328">
        <f>H489/G489*100</f>
        <v>80.02092050209205</v>
      </c>
    </row>
    <row r="490" spans="1:9" ht="12.75">
      <c r="A490" s="351"/>
      <c r="B490" s="1300" t="s">
        <v>341</v>
      </c>
      <c r="C490" s="1301"/>
      <c r="D490" s="1301"/>
      <c r="E490" s="1302"/>
      <c r="F490" s="305">
        <v>0</v>
      </c>
      <c r="G490" s="304">
        <v>0</v>
      </c>
      <c r="H490" s="305">
        <v>0</v>
      </c>
      <c r="I490" s="328">
        <v>0</v>
      </c>
    </row>
    <row r="491" spans="1:9" ht="12.75">
      <c r="A491" s="351"/>
      <c r="B491" s="1300" t="s">
        <v>342</v>
      </c>
      <c r="C491" s="1301"/>
      <c r="D491" s="1301"/>
      <c r="E491" s="1302"/>
      <c r="F491" s="305">
        <v>0</v>
      </c>
      <c r="G491" s="304">
        <v>0</v>
      </c>
      <c r="H491" s="305">
        <v>0</v>
      </c>
      <c r="I491" s="328">
        <v>0</v>
      </c>
    </row>
    <row r="492" spans="1:9" ht="12.75">
      <c r="A492" s="351"/>
      <c r="B492" s="1300" t="s">
        <v>343</v>
      </c>
      <c r="C492" s="1301"/>
      <c r="D492" s="1301"/>
      <c r="E492" s="1302"/>
      <c r="F492" s="305">
        <v>0</v>
      </c>
      <c r="G492" s="304">
        <v>0</v>
      </c>
      <c r="H492" s="305">
        <v>0</v>
      </c>
      <c r="I492" s="328">
        <v>0</v>
      </c>
    </row>
    <row r="493" spans="1:9" ht="12.75">
      <c r="A493" s="351"/>
      <c r="B493" s="1300" t="s">
        <v>344</v>
      </c>
      <c r="C493" s="1301"/>
      <c r="D493" s="1301"/>
      <c r="E493" s="1302"/>
      <c r="F493" s="305">
        <v>0</v>
      </c>
      <c r="G493" s="304">
        <v>0</v>
      </c>
      <c r="H493" s="305">
        <v>0</v>
      </c>
      <c r="I493" s="328">
        <v>0</v>
      </c>
    </row>
    <row r="494" spans="1:9" ht="12.75">
      <c r="A494" s="351"/>
      <c r="B494" s="1300" t="s">
        <v>40</v>
      </c>
      <c r="C494" s="1301"/>
      <c r="D494" s="1301"/>
      <c r="E494" s="1302"/>
      <c r="F494" s="309">
        <v>0</v>
      </c>
      <c r="G494" s="304">
        <v>0.75</v>
      </c>
      <c r="H494" s="309">
        <v>1</v>
      </c>
      <c r="I494" s="328">
        <f>H494/G494*100</f>
        <v>133.33333333333331</v>
      </c>
    </row>
    <row r="495" spans="1:9" ht="12.75">
      <c r="A495" s="351"/>
      <c r="B495" s="1300"/>
      <c r="C495" s="1301"/>
      <c r="D495" s="1301"/>
      <c r="E495" s="1302"/>
      <c r="F495" s="305"/>
      <c r="G495" s="304"/>
      <c r="H495" s="305"/>
      <c r="I495" s="328"/>
    </row>
    <row r="496" spans="1:9" ht="12.75">
      <c r="A496" s="737" t="s">
        <v>712</v>
      </c>
      <c r="B496" s="1309" t="s">
        <v>713</v>
      </c>
      <c r="C496" s="1310"/>
      <c r="D496" s="1310"/>
      <c r="E496" s="1311"/>
      <c r="F496" s="309"/>
      <c r="G496" s="308"/>
      <c r="H496" s="309"/>
      <c r="I496" s="328"/>
    </row>
    <row r="497" spans="1:9" ht="12.75">
      <c r="A497" s="352"/>
      <c r="B497" s="1303" t="s">
        <v>153</v>
      </c>
      <c r="C497" s="1304"/>
      <c r="D497" s="1304"/>
      <c r="E497" s="1305"/>
      <c r="F497" s="300">
        <f>SUM(F498:F499)</f>
        <v>0</v>
      </c>
      <c r="G497" s="300">
        <f>SUM(G498:G499)</f>
        <v>27918</v>
      </c>
      <c r="H497" s="300">
        <f>SUM(H498:H499)</f>
        <v>0</v>
      </c>
      <c r="I497" s="294">
        <f>H497/G497*100</f>
        <v>0</v>
      </c>
    </row>
    <row r="498" spans="1:9" ht="12.75">
      <c r="A498" s="346"/>
      <c r="B498" s="1312" t="s">
        <v>714</v>
      </c>
      <c r="C498" s="964"/>
      <c r="D498" s="964"/>
      <c r="E498" s="965"/>
      <c r="F498" s="305">
        <v>0</v>
      </c>
      <c r="G498" s="304">
        <v>27918</v>
      </c>
      <c r="H498" s="305">
        <v>0</v>
      </c>
      <c r="I498" s="328">
        <f>H498/G498*100</f>
        <v>0</v>
      </c>
    </row>
    <row r="499" spans="1:9" ht="12.75">
      <c r="A499" s="351"/>
      <c r="B499" s="1300" t="s">
        <v>347</v>
      </c>
      <c r="C499" s="1301"/>
      <c r="D499" s="1301"/>
      <c r="E499" s="1302"/>
      <c r="F499" s="305">
        <v>0</v>
      </c>
      <c r="G499" s="304">
        <v>0</v>
      </c>
      <c r="H499" s="304">
        <v>0</v>
      </c>
      <c r="I499" s="328">
        <v>0</v>
      </c>
    </row>
    <row r="500" spans="1:9" ht="12.75">
      <c r="A500" s="351"/>
      <c r="B500" s="1303" t="s">
        <v>154</v>
      </c>
      <c r="C500" s="1304"/>
      <c r="D500" s="1304"/>
      <c r="E500" s="1305"/>
      <c r="F500" s="300">
        <f>SUM(F501:F507)</f>
        <v>0</v>
      </c>
      <c r="G500" s="300">
        <f>SUM(G501:G507)</f>
        <v>0</v>
      </c>
      <c r="H500" s="300">
        <f>SUM(H501:H507)</f>
        <v>0</v>
      </c>
      <c r="I500" s="294">
        <v>0</v>
      </c>
    </row>
    <row r="501" spans="1:9" ht="12.75">
      <c r="A501" s="351"/>
      <c r="B501" s="1300" t="s">
        <v>334</v>
      </c>
      <c r="C501" s="1301"/>
      <c r="D501" s="1301"/>
      <c r="E501" s="1302"/>
      <c r="F501" s="305">
        <v>0</v>
      </c>
      <c r="G501" s="304">
        <v>0</v>
      </c>
      <c r="H501" s="305">
        <v>0</v>
      </c>
      <c r="I501" s="328">
        <v>0</v>
      </c>
    </row>
    <row r="502" spans="1:9" ht="12.75">
      <c r="A502" s="351"/>
      <c r="B502" s="1300" t="s">
        <v>339</v>
      </c>
      <c r="C502" s="1301"/>
      <c r="D502" s="1301"/>
      <c r="E502" s="1302"/>
      <c r="F502" s="305">
        <v>0</v>
      </c>
      <c r="G502" s="304">
        <v>0</v>
      </c>
      <c r="H502" s="305">
        <v>0</v>
      </c>
      <c r="I502" s="328">
        <v>0</v>
      </c>
    </row>
    <row r="503" spans="1:9" ht="12.75">
      <c r="A503" s="351"/>
      <c r="B503" s="1300" t="s">
        <v>340</v>
      </c>
      <c r="C503" s="1301"/>
      <c r="D503" s="1301"/>
      <c r="E503" s="1302"/>
      <c r="F503" s="305">
        <v>0</v>
      </c>
      <c r="G503" s="304">
        <v>0</v>
      </c>
      <c r="H503" s="305">
        <v>0</v>
      </c>
      <c r="I503" s="328">
        <v>0</v>
      </c>
    </row>
    <row r="504" spans="1:9" ht="12.75">
      <c r="A504" s="351"/>
      <c r="B504" s="1300" t="s">
        <v>341</v>
      </c>
      <c r="C504" s="1301"/>
      <c r="D504" s="1301"/>
      <c r="E504" s="1302"/>
      <c r="F504" s="305">
        <v>0</v>
      </c>
      <c r="G504" s="304">
        <v>0</v>
      </c>
      <c r="H504" s="305">
        <v>0</v>
      </c>
      <c r="I504" s="328">
        <v>0</v>
      </c>
    </row>
    <row r="505" spans="1:9" ht="12.75">
      <c r="A505" s="351"/>
      <c r="B505" s="1300" t="s">
        <v>342</v>
      </c>
      <c r="C505" s="1301"/>
      <c r="D505" s="1301"/>
      <c r="E505" s="1302"/>
      <c r="F505" s="305">
        <v>0</v>
      </c>
      <c r="G505" s="304">
        <v>0</v>
      </c>
      <c r="H505" s="305">
        <v>0</v>
      </c>
      <c r="I505" s="328">
        <v>0</v>
      </c>
    </row>
    <row r="506" spans="1:9" ht="12.75">
      <c r="A506" s="351"/>
      <c r="B506" s="1300" t="s">
        <v>343</v>
      </c>
      <c r="C506" s="1301"/>
      <c r="D506" s="1301"/>
      <c r="E506" s="1302"/>
      <c r="F506" s="305">
        <v>0</v>
      </c>
      <c r="G506" s="304">
        <v>0</v>
      </c>
      <c r="H506" s="305">
        <v>0</v>
      </c>
      <c r="I506" s="328">
        <v>0</v>
      </c>
    </row>
    <row r="507" spans="1:9" ht="12.75">
      <c r="A507" s="351"/>
      <c r="B507" s="1300" t="s">
        <v>344</v>
      </c>
      <c r="C507" s="1301"/>
      <c r="D507" s="1301"/>
      <c r="E507" s="1302"/>
      <c r="F507" s="305">
        <v>0</v>
      </c>
      <c r="G507" s="304">
        <v>0</v>
      </c>
      <c r="H507" s="305">
        <v>0</v>
      </c>
      <c r="I507" s="328">
        <v>0</v>
      </c>
    </row>
    <row r="508" spans="1:9" ht="12.75">
      <c r="A508" s="351"/>
      <c r="B508" s="1300" t="s">
        <v>40</v>
      </c>
      <c r="C508" s="1301"/>
      <c r="D508" s="1301"/>
      <c r="E508" s="1302"/>
      <c r="F508" s="309">
        <v>0</v>
      </c>
      <c r="G508" s="304">
        <v>0</v>
      </c>
      <c r="H508" s="309">
        <v>0</v>
      </c>
      <c r="I508" s="328">
        <v>0</v>
      </c>
    </row>
    <row r="509" spans="1:9" ht="13.5" thickBot="1">
      <c r="A509" s="733"/>
      <c r="B509" s="1306"/>
      <c r="C509" s="1307"/>
      <c r="D509" s="1307"/>
      <c r="E509" s="1308"/>
      <c r="F509" s="315"/>
      <c r="G509" s="314"/>
      <c r="H509" s="315"/>
      <c r="I509" s="734"/>
    </row>
    <row r="510" ht="13.5" thickTop="1"/>
    <row r="512" spans="6:9" ht="15.75">
      <c r="F512" s="347"/>
      <c r="G512" s="452" t="s">
        <v>41</v>
      </c>
      <c r="H512" s="240"/>
      <c r="I512" s="240"/>
    </row>
    <row r="513" spans="6:8" ht="12.75">
      <c r="F513" s="347"/>
      <c r="G513" s="347"/>
      <c r="H513" s="347"/>
    </row>
    <row r="514" spans="6:9" ht="13.5" thickBot="1">
      <c r="F514" s="347"/>
      <c r="G514" s="347"/>
      <c r="H514" s="347"/>
      <c r="I514" s="349" t="s">
        <v>70</v>
      </c>
    </row>
    <row r="515" spans="1:9" ht="13.5" thickTop="1">
      <c r="A515" s="735" t="s">
        <v>715</v>
      </c>
      <c r="B515" s="1313" t="s">
        <v>716</v>
      </c>
      <c r="C515" s="1314"/>
      <c r="D515" s="1314"/>
      <c r="E515" s="1315"/>
      <c r="F515" s="325"/>
      <c r="G515" s="325"/>
      <c r="H515" s="326"/>
      <c r="I515" s="327"/>
    </row>
    <row r="516" spans="1:9" ht="12.75">
      <c r="A516" s="346"/>
      <c r="B516" s="1303" t="s">
        <v>153</v>
      </c>
      <c r="C516" s="1304"/>
      <c r="D516" s="1304"/>
      <c r="E516" s="1305"/>
      <c r="F516" s="300">
        <f>SUM(F517:F519)</f>
        <v>0</v>
      </c>
      <c r="G516" s="300">
        <f>SUM(G517:G519)</f>
        <v>1987</v>
      </c>
      <c r="H516" s="300">
        <f>SUM(H517:H519)</f>
        <v>0</v>
      </c>
      <c r="I516" s="294">
        <f>H516/G516*100</f>
        <v>0</v>
      </c>
    </row>
    <row r="517" spans="1:9" ht="12.75">
      <c r="A517" s="351"/>
      <c r="B517" s="1312" t="s">
        <v>714</v>
      </c>
      <c r="C517" s="1301"/>
      <c r="D517" s="1301"/>
      <c r="E517" s="1302"/>
      <c r="F517" s="305">
        <v>0</v>
      </c>
      <c r="G517" s="304">
        <v>1693</v>
      </c>
      <c r="H517" s="305">
        <v>0</v>
      </c>
      <c r="I517" s="328">
        <v>0</v>
      </c>
    </row>
    <row r="518" spans="1:9" ht="12.75">
      <c r="A518" s="351"/>
      <c r="B518" s="1300" t="s">
        <v>60</v>
      </c>
      <c r="C518" s="964"/>
      <c r="D518" s="964"/>
      <c r="E518" s="965"/>
      <c r="F518" s="305">
        <v>0</v>
      </c>
      <c r="G518" s="304">
        <v>294</v>
      </c>
      <c r="H518" s="305">
        <v>0</v>
      </c>
      <c r="I518" s="328">
        <f>H518/G518*100</f>
        <v>0</v>
      </c>
    </row>
    <row r="519" spans="1:9" ht="12.75">
      <c r="A519" s="351"/>
      <c r="B519" s="1300" t="s">
        <v>347</v>
      </c>
      <c r="C519" s="1301"/>
      <c r="D519" s="1301"/>
      <c r="E519" s="1302"/>
      <c r="F519" s="305">
        <v>0</v>
      </c>
      <c r="G519" s="304">
        <v>0</v>
      </c>
      <c r="H519" s="304">
        <v>0</v>
      </c>
      <c r="I519" s="328">
        <v>0</v>
      </c>
    </row>
    <row r="520" spans="1:9" ht="12.75">
      <c r="A520" s="351"/>
      <c r="B520" s="1303" t="s">
        <v>154</v>
      </c>
      <c r="C520" s="1304"/>
      <c r="D520" s="1304"/>
      <c r="E520" s="1305"/>
      <c r="F520" s="300">
        <f>SUM(F521:F527)</f>
        <v>0</v>
      </c>
      <c r="G520" s="300">
        <f>SUM(G521:G527)</f>
        <v>1471</v>
      </c>
      <c r="H520" s="300">
        <f>SUM(H521:H527)</f>
        <v>0</v>
      </c>
      <c r="I520" s="294">
        <f>H520/G520*100</f>
        <v>0</v>
      </c>
    </row>
    <row r="521" spans="1:9" ht="12.75">
      <c r="A521" s="351"/>
      <c r="B521" s="1300" t="s">
        <v>334</v>
      </c>
      <c r="C521" s="1301"/>
      <c r="D521" s="1301"/>
      <c r="E521" s="1302"/>
      <c r="F521" s="305">
        <v>0</v>
      </c>
      <c r="G521" s="304">
        <v>0</v>
      </c>
      <c r="H521" s="305">
        <v>0</v>
      </c>
      <c r="I521" s="328">
        <v>0</v>
      </c>
    </row>
    <row r="522" spans="1:9" ht="12.75">
      <c r="A522" s="351"/>
      <c r="B522" s="1300" t="s">
        <v>339</v>
      </c>
      <c r="C522" s="1301"/>
      <c r="D522" s="1301"/>
      <c r="E522" s="1302"/>
      <c r="F522" s="305">
        <v>0</v>
      </c>
      <c r="G522" s="304">
        <v>0</v>
      </c>
      <c r="H522" s="305">
        <v>0</v>
      </c>
      <c r="I522" s="328">
        <v>0</v>
      </c>
    </row>
    <row r="523" spans="1:9" ht="12.75">
      <c r="A523" s="351"/>
      <c r="B523" s="1300" t="s">
        <v>340</v>
      </c>
      <c r="C523" s="1301"/>
      <c r="D523" s="1301"/>
      <c r="E523" s="1302"/>
      <c r="F523" s="305">
        <v>0</v>
      </c>
      <c r="G523" s="304">
        <v>0</v>
      </c>
      <c r="H523" s="305">
        <v>0</v>
      </c>
      <c r="I523" s="328">
        <v>0</v>
      </c>
    </row>
    <row r="524" spans="1:9" ht="12.75">
      <c r="A524" s="351"/>
      <c r="B524" s="1300" t="s">
        <v>341</v>
      </c>
      <c r="C524" s="1301"/>
      <c r="D524" s="1301"/>
      <c r="E524" s="1302"/>
      <c r="F524" s="305">
        <v>0</v>
      </c>
      <c r="G524" s="304">
        <v>0</v>
      </c>
      <c r="H524" s="305">
        <v>0</v>
      </c>
      <c r="I524" s="328">
        <v>0</v>
      </c>
    </row>
    <row r="525" spans="1:9" ht="12.75">
      <c r="A525" s="351"/>
      <c r="B525" s="1300" t="s">
        <v>342</v>
      </c>
      <c r="C525" s="1301"/>
      <c r="D525" s="1301"/>
      <c r="E525" s="1302"/>
      <c r="F525" s="305">
        <v>0</v>
      </c>
      <c r="G525" s="304">
        <v>1471</v>
      </c>
      <c r="H525" s="305">
        <v>0</v>
      </c>
      <c r="I525" s="328">
        <v>0</v>
      </c>
    </row>
    <row r="526" spans="1:9" ht="12.75">
      <c r="A526" s="351"/>
      <c r="B526" s="1300" t="s">
        <v>343</v>
      </c>
      <c r="C526" s="1301"/>
      <c r="D526" s="1301"/>
      <c r="E526" s="1302"/>
      <c r="F526" s="305">
        <v>0</v>
      </c>
      <c r="G526" s="304">
        <v>0</v>
      </c>
      <c r="H526" s="305">
        <v>0</v>
      </c>
      <c r="I526" s="328">
        <v>0</v>
      </c>
    </row>
    <row r="527" spans="1:9" ht="12.75">
      <c r="A527" s="351"/>
      <c r="B527" s="1300" t="s">
        <v>344</v>
      </c>
      <c r="C527" s="1301"/>
      <c r="D527" s="1301"/>
      <c r="E527" s="1302"/>
      <c r="F527" s="305">
        <v>0</v>
      </c>
      <c r="G527" s="304">
        <v>0</v>
      </c>
      <c r="H527" s="305">
        <v>0</v>
      </c>
      <c r="I527" s="328">
        <v>0</v>
      </c>
    </row>
    <row r="528" spans="1:9" ht="12.75">
      <c r="A528" s="351"/>
      <c r="B528" s="1300" t="s">
        <v>40</v>
      </c>
      <c r="C528" s="1301"/>
      <c r="D528" s="1301"/>
      <c r="E528" s="1302"/>
      <c r="F528" s="309">
        <v>0</v>
      </c>
      <c r="G528" s="308">
        <v>0</v>
      </c>
      <c r="H528" s="309">
        <v>0</v>
      </c>
      <c r="I528" s="328">
        <v>0</v>
      </c>
    </row>
    <row r="529" spans="1:9" ht="12.75">
      <c r="A529" s="194"/>
      <c r="B529" s="1300"/>
      <c r="C529" s="956"/>
      <c r="D529" s="956"/>
      <c r="E529" s="965"/>
      <c r="F529" s="301"/>
      <c r="G529" s="301"/>
      <c r="H529" s="302"/>
      <c r="I529" s="295"/>
    </row>
    <row r="530" spans="1:9" ht="12.75">
      <c r="A530" s="736" t="s">
        <v>717</v>
      </c>
      <c r="B530" s="1309" t="s">
        <v>718</v>
      </c>
      <c r="C530" s="1310"/>
      <c r="D530" s="1310"/>
      <c r="E530" s="1311"/>
      <c r="F530" s="298"/>
      <c r="G530" s="298"/>
      <c r="H530" s="299"/>
      <c r="I530" s="295"/>
    </row>
    <row r="531" spans="1:9" ht="12.75">
      <c r="A531" s="346"/>
      <c r="B531" s="1303" t="s">
        <v>153</v>
      </c>
      <c r="C531" s="1304"/>
      <c r="D531" s="1304"/>
      <c r="E531" s="1305"/>
      <c r="F531" s="300">
        <f>SUM(F532:F533)</f>
        <v>0</v>
      </c>
      <c r="G531" s="300">
        <f>SUM(G532:G533)</f>
        <v>225</v>
      </c>
      <c r="H531" s="300">
        <f>SUM(H532:H533)</f>
        <v>0</v>
      </c>
      <c r="I531" s="294">
        <f>H531/G531*100</f>
        <v>0</v>
      </c>
    </row>
    <row r="532" spans="1:9" ht="12.75">
      <c r="A532" s="351"/>
      <c r="B532" s="1312" t="s">
        <v>346</v>
      </c>
      <c r="C532" s="964"/>
      <c r="D532" s="964"/>
      <c r="E532" s="965"/>
      <c r="F532" s="305">
        <v>0</v>
      </c>
      <c r="G532" s="304">
        <v>0</v>
      </c>
      <c r="H532" s="305">
        <v>0</v>
      </c>
      <c r="I532" s="328">
        <v>0</v>
      </c>
    </row>
    <row r="533" spans="1:9" ht="12.75">
      <c r="A533" s="351"/>
      <c r="B533" s="1300" t="s">
        <v>347</v>
      </c>
      <c r="C533" s="1301"/>
      <c r="D533" s="1301"/>
      <c r="E533" s="1302"/>
      <c r="F533" s="305">
        <v>0</v>
      </c>
      <c r="G533" s="304">
        <v>225</v>
      </c>
      <c r="H533" s="304">
        <v>0</v>
      </c>
      <c r="I533" s="328">
        <f>H533/G533*100</f>
        <v>0</v>
      </c>
    </row>
    <row r="534" spans="1:9" ht="12.75">
      <c r="A534" s="351"/>
      <c r="B534" s="1303" t="s">
        <v>154</v>
      </c>
      <c r="C534" s="1304"/>
      <c r="D534" s="1304"/>
      <c r="E534" s="1305"/>
      <c r="F534" s="300">
        <f>SUM(F535:F541)</f>
        <v>0</v>
      </c>
      <c r="G534" s="300">
        <f>SUM(G535:G541)</f>
        <v>225</v>
      </c>
      <c r="H534" s="300">
        <f>SUM(H535:H541)</f>
        <v>0</v>
      </c>
      <c r="I534" s="294">
        <f>H534/G534*100</f>
        <v>0</v>
      </c>
    </row>
    <row r="535" spans="1:9" ht="12.75">
      <c r="A535" s="351"/>
      <c r="B535" s="1300" t="s">
        <v>334</v>
      </c>
      <c r="C535" s="1301"/>
      <c r="D535" s="1301"/>
      <c r="E535" s="1302"/>
      <c r="F535" s="305">
        <v>0</v>
      </c>
      <c r="G535" s="304">
        <v>0</v>
      </c>
      <c r="H535" s="305">
        <v>0</v>
      </c>
      <c r="I535" s="328">
        <v>0</v>
      </c>
    </row>
    <row r="536" spans="1:9" ht="12.75">
      <c r="A536" s="351"/>
      <c r="B536" s="1300" t="s">
        <v>339</v>
      </c>
      <c r="C536" s="1301"/>
      <c r="D536" s="1301"/>
      <c r="E536" s="1302"/>
      <c r="F536" s="305">
        <v>0</v>
      </c>
      <c r="G536" s="304">
        <v>0</v>
      </c>
      <c r="H536" s="305">
        <v>0</v>
      </c>
      <c r="I536" s="328">
        <v>0</v>
      </c>
    </row>
    <row r="537" spans="1:9" ht="12.75">
      <c r="A537" s="351"/>
      <c r="B537" s="1300" t="s">
        <v>340</v>
      </c>
      <c r="C537" s="1301"/>
      <c r="D537" s="1301"/>
      <c r="E537" s="1302"/>
      <c r="F537" s="305">
        <v>0</v>
      </c>
      <c r="G537" s="304">
        <v>0</v>
      </c>
      <c r="H537" s="305">
        <v>0</v>
      </c>
      <c r="I537" s="328">
        <v>0</v>
      </c>
    </row>
    <row r="538" spans="1:9" ht="12.75">
      <c r="A538" s="351"/>
      <c r="B538" s="1300" t="s">
        <v>341</v>
      </c>
      <c r="C538" s="1301"/>
      <c r="D538" s="1301"/>
      <c r="E538" s="1302"/>
      <c r="F538" s="305">
        <v>0</v>
      </c>
      <c r="G538" s="304">
        <v>0</v>
      </c>
      <c r="H538" s="305">
        <v>0</v>
      </c>
      <c r="I538" s="328">
        <v>0</v>
      </c>
    </row>
    <row r="539" spans="1:9" ht="12.75">
      <c r="A539" s="351"/>
      <c r="B539" s="1300" t="s">
        <v>342</v>
      </c>
      <c r="C539" s="1301"/>
      <c r="D539" s="1301"/>
      <c r="E539" s="1302"/>
      <c r="F539" s="305">
        <v>0</v>
      </c>
      <c r="G539" s="304">
        <v>225</v>
      </c>
      <c r="H539" s="305">
        <v>0</v>
      </c>
      <c r="I539" s="328">
        <v>0</v>
      </c>
    </row>
    <row r="540" spans="1:9" ht="12.75">
      <c r="A540" s="351"/>
      <c r="B540" s="1300" t="s">
        <v>343</v>
      </c>
      <c r="C540" s="1301"/>
      <c r="D540" s="1301"/>
      <c r="E540" s="1302"/>
      <c r="F540" s="305">
        <v>0</v>
      </c>
      <c r="G540" s="304">
        <v>0</v>
      </c>
      <c r="H540" s="305">
        <v>0</v>
      </c>
      <c r="I540" s="328">
        <v>0</v>
      </c>
    </row>
    <row r="541" spans="1:9" ht="12.75">
      <c r="A541" s="351"/>
      <c r="B541" s="1300" t="s">
        <v>344</v>
      </c>
      <c r="C541" s="1301"/>
      <c r="D541" s="1301"/>
      <c r="E541" s="1302"/>
      <c r="F541" s="305">
        <v>0</v>
      </c>
      <c r="G541" s="304">
        <v>0</v>
      </c>
      <c r="H541" s="305">
        <v>0</v>
      </c>
      <c r="I541" s="328">
        <v>0</v>
      </c>
    </row>
    <row r="542" spans="1:9" ht="12.75">
      <c r="A542" s="351"/>
      <c r="B542" s="1300" t="s">
        <v>40</v>
      </c>
      <c r="C542" s="1301"/>
      <c r="D542" s="1301"/>
      <c r="E542" s="1302"/>
      <c r="F542" s="309">
        <v>0</v>
      </c>
      <c r="G542" s="308">
        <v>0</v>
      </c>
      <c r="H542" s="309">
        <v>0</v>
      </c>
      <c r="I542" s="328">
        <v>0</v>
      </c>
    </row>
    <row r="543" spans="1:9" ht="12.75">
      <c r="A543" s="346"/>
      <c r="B543" s="678"/>
      <c r="C543" s="284"/>
      <c r="D543" s="284"/>
      <c r="E543" s="679"/>
      <c r="F543" s="309"/>
      <c r="G543" s="308"/>
      <c r="H543" s="309"/>
      <c r="I543" s="328"/>
    </row>
    <row r="544" spans="1:9" ht="12.75">
      <c r="A544" s="736" t="s">
        <v>719</v>
      </c>
      <c r="B544" s="1309" t="s">
        <v>720</v>
      </c>
      <c r="C544" s="964"/>
      <c r="D544" s="964"/>
      <c r="E544" s="965"/>
      <c r="F544" s="298"/>
      <c r="G544" s="298"/>
      <c r="H544" s="299"/>
      <c r="I544" s="295"/>
    </row>
    <row r="545" spans="1:9" ht="12.75">
      <c r="A545" s="346"/>
      <c r="B545" s="1303" t="s">
        <v>153</v>
      </c>
      <c r="C545" s="1304"/>
      <c r="D545" s="1304"/>
      <c r="E545" s="1305"/>
      <c r="F545" s="300">
        <f>SUM(F546:F547)</f>
        <v>0</v>
      </c>
      <c r="G545" s="300">
        <f>SUM(G546:G547)</f>
        <v>2001</v>
      </c>
      <c r="H545" s="300">
        <f>SUM(H546:H547)</f>
        <v>0</v>
      </c>
      <c r="I545" s="294">
        <f>H545/G545*100</f>
        <v>0</v>
      </c>
    </row>
    <row r="546" spans="1:9" ht="12.75">
      <c r="A546" s="351"/>
      <c r="B546" s="1312" t="s">
        <v>714</v>
      </c>
      <c r="C546" s="964"/>
      <c r="D546" s="964"/>
      <c r="E546" s="965"/>
      <c r="F546" s="305">
        <v>0</v>
      </c>
      <c r="G546" s="304">
        <v>2001</v>
      </c>
      <c r="H546" s="305">
        <v>0</v>
      </c>
      <c r="I546" s="328">
        <f>H546/G546*100</f>
        <v>0</v>
      </c>
    </row>
    <row r="547" spans="1:9" ht="12.75">
      <c r="A547" s="351"/>
      <c r="B547" s="1300" t="s">
        <v>347</v>
      </c>
      <c r="C547" s="1301"/>
      <c r="D547" s="1301"/>
      <c r="E547" s="1302"/>
      <c r="F547" s="305">
        <v>0</v>
      </c>
      <c r="G547" s="304">
        <v>0</v>
      </c>
      <c r="H547" s="304">
        <v>0</v>
      </c>
      <c r="I547" s="328">
        <v>0</v>
      </c>
    </row>
    <row r="548" spans="1:9" ht="12.75">
      <c r="A548" s="351"/>
      <c r="B548" s="1303" t="s">
        <v>154</v>
      </c>
      <c r="C548" s="1304"/>
      <c r="D548" s="1304"/>
      <c r="E548" s="1305"/>
      <c r="F548" s="300">
        <f>SUM(F549:F555)</f>
        <v>0</v>
      </c>
      <c r="G548" s="300">
        <f>SUM(G549:G555)</f>
        <v>89</v>
      </c>
      <c r="H548" s="300">
        <f>SUM(H549:H555)</f>
        <v>0</v>
      </c>
      <c r="I548" s="294">
        <f>H548/G548*100</f>
        <v>0</v>
      </c>
    </row>
    <row r="549" spans="1:9" ht="12.75">
      <c r="A549" s="351"/>
      <c r="B549" s="1300" t="s">
        <v>334</v>
      </c>
      <c r="C549" s="1301"/>
      <c r="D549" s="1301"/>
      <c r="E549" s="1302"/>
      <c r="F549" s="305">
        <v>0</v>
      </c>
      <c r="G549" s="304">
        <v>0</v>
      </c>
      <c r="H549" s="305">
        <v>0</v>
      </c>
      <c r="I549" s="328">
        <v>0</v>
      </c>
    </row>
    <row r="550" spans="1:9" ht="12.75">
      <c r="A550" s="351"/>
      <c r="B550" s="1300" t="s">
        <v>339</v>
      </c>
      <c r="C550" s="1301"/>
      <c r="D550" s="1301"/>
      <c r="E550" s="1302"/>
      <c r="F550" s="305">
        <v>0</v>
      </c>
      <c r="G550" s="304">
        <v>0</v>
      </c>
      <c r="H550" s="305">
        <v>0</v>
      </c>
      <c r="I550" s="328">
        <v>0</v>
      </c>
    </row>
    <row r="551" spans="1:9" ht="12.75">
      <c r="A551" s="351"/>
      <c r="B551" s="1300" t="s">
        <v>340</v>
      </c>
      <c r="C551" s="1301"/>
      <c r="D551" s="1301"/>
      <c r="E551" s="1302"/>
      <c r="F551" s="305">
        <v>0</v>
      </c>
      <c r="G551" s="304">
        <v>1</v>
      </c>
      <c r="H551" s="305">
        <v>0</v>
      </c>
      <c r="I551" s="328">
        <f>H551/G551*100</f>
        <v>0</v>
      </c>
    </row>
    <row r="552" spans="1:9" ht="12.75">
      <c r="A552" s="351"/>
      <c r="B552" s="1300" t="s">
        <v>341</v>
      </c>
      <c r="C552" s="1301"/>
      <c r="D552" s="1301"/>
      <c r="E552" s="1302"/>
      <c r="F552" s="305">
        <v>0</v>
      </c>
      <c r="G552" s="304">
        <v>0</v>
      </c>
      <c r="H552" s="305">
        <v>0</v>
      </c>
      <c r="I552" s="328">
        <v>0</v>
      </c>
    </row>
    <row r="553" spans="1:9" ht="12.75">
      <c r="A553" s="351"/>
      <c r="B553" s="1300" t="s">
        <v>342</v>
      </c>
      <c r="C553" s="1301"/>
      <c r="D553" s="1301"/>
      <c r="E553" s="1302"/>
      <c r="F553" s="305">
        <v>0</v>
      </c>
      <c r="G553" s="304">
        <v>88</v>
      </c>
      <c r="H553" s="305">
        <v>0</v>
      </c>
      <c r="I553" s="328">
        <v>0</v>
      </c>
    </row>
    <row r="554" spans="1:9" ht="12.75">
      <c r="A554" s="351"/>
      <c r="B554" s="1300" t="s">
        <v>343</v>
      </c>
      <c r="C554" s="1301"/>
      <c r="D554" s="1301"/>
      <c r="E554" s="1302"/>
      <c r="F554" s="305">
        <v>0</v>
      </c>
      <c r="G554" s="304">
        <v>0</v>
      </c>
      <c r="H554" s="305">
        <v>0</v>
      </c>
      <c r="I554" s="328">
        <v>0</v>
      </c>
    </row>
    <row r="555" spans="1:9" ht="12.75">
      <c r="A555" s="351"/>
      <c r="B555" s="1300" t="s">
        <v>344</v>
      </c>
      <c r="C555" s="1301"/>
      <c r="D555" s="1301"/>
      <c r="E555" s="1302"/>
      <c r="F555" s="305">
        <v>0</v>
      </c>
      <c r="G555" s="304">
        <v>0</v>
      </c>
      <c r="H555" s="305">
        <v>0</v>
      </c>
      <c r="I555" s="328">
        <v>0</v>
      </c>
    </row>
    <row r="556" spans="1:9" ht="12.75">
      <c r="A556" s="351"/>
      <c r="B556" s="1300" t="s">
        <v>40</v>
      </c>
      <c r="C556" s="1301"/>
      <c r="D556" s="1301"/>
      <c r="E556" s="1302"/>
      <c r="F556" s="309">
        <v>0</v>
      </c>
      <c r="G556" s="304">
        <v>0</v>
      </c>
      <c r="H556" s="309">
        <v>0</v>
      </c>
      <c r="I556" s="328">
        <v>0</v>
      </c>
    </row>
    <row r="557" spans="1:9" ht="12.75">
      <c r="A557" s="351"/>
      <c r="B557" s="1300"/>
      <c r="C557" s="1301"/>
      <c r="D557" s="1301"/>
      <c r="E557" s="1302"/>
      <c r="F557" s="305"/>
      <c r="G557" s="304"/>
      <c r="H557" s="305"/>
      <c r="I557" s="328"/>
    </row>
    <row r="558" spans="1:9" ht="12.75">
      <c r="A558" s="737" t="s">
        <v>721</v>
      </c>
      <c r="B558" s="1309" t="s">
        <v>722</v>
      </c>
      <c r="C558" s="1310"/>
      <c r="D558" s="1310"/>
      <c r="E558" s="1311"/>
      <c r="F558" s="309"/>
      <c r="G558" s="308"/>
      <c r="H558" s="309"/>
      <c r="I558" s="328"/>
    </row>
    <row r="559" spans="1:9" ht="12.75">
      <c r="A559" s="352"/>
      <c r="B559" s="1303" t="s">
        <v>153</v>
      </c>
      <c r="C559" s="1304"/>
      <c r="D559" s="1304"/>
      <c r="E559" s="1305"/>
      <c r="F559" s="300">
        <f>SUM(F560:F561)</f>
        <v>0</v>
      </c>
      <c r="G559" s="300">
        <f>SUM(G560:G561)</f>
        <v>14166</v>
      </c>
      <c r="H559" s="300">
        <f>SUM(H560:H561)</f>
        <v>0</v>
      </c>
      <c r="I559" s="294">
        <f>H559/G559*100</f>
        <v>0</v>
      </c>
    </row>
    <row r="560" spans="1:9" ht="12.75">
      <c r="A560" s="346"/>
      <c r="B560" s="1312" t="s">
        <v>723</v>
      </c>
      <c r="C560" s="964"/>
      <c r="D560" s="964"/>
      <c r="E560" s="965"/>
      <c r="F560" s="305">
        <v>0</v>
      </c>
      <c r="G560" s="304">
        <v>14166</v>
      </c>
      <c r="H560" s="305">
        <v>0</v>
      </c>
      <c r="I560" s="328">
        <f>H560/G560*100</f>
        <v>0</v>
      </c>
    </row>
    <row r="561" spans="1:9" ht="12.75">
      <c r="A561" s="351"/>
      <c r="B561" s="1300" t="s">
        <v>347</v>
      </c>
      <c r="C561" s="1301"/>
      <c r="D561" s="1301"/>
      <c r="E561" s="1302"/>
      <c r="F561" s="305">
        <v>0</v>
      </c>
      <c r="G561" s="304">
        <v>0</v>
      </c>
      <c r="H561" s="304">
        <v>0</v>
      </c>
      <c r="I561" s="328">
        <v>0</v>
      </c>
    </row>
    <row r="562" spans="1:9" ht="12.75">
      <c r="A562" s="351"/>
      <c r="B562" s="1303" t="s">
        <v>154</v>
      </c>
      <c r="C562" s="1304"/>
      <c r="D562" s="1304"/>
      <c r="E562" s="1305"/>
      <c r="F562" s="300">
        <f>SUM(F563:F569)</f>
        <v>0</v>
      </c>
      <c r="G562" s="300">
        <f>SUM(G563:G569)</f>
        <v>9</v>
      </c>
      <c r="H562" s="300">
        <f>SUM(H563:H569)</f>
        <v>0</v>
      </c>
      <c r="I562" s="294">
        <f>H562/G562*100</f>
        <v>0</v>
      </c>
    </row>
    <row r="563" spans="1:9" ht="12.75">
      <c r="A563" s="351"/>
      <c r="B563" s="1300" t="s">
        <v>334</v>
      </c>
      <c r="C563" s="1301"/>
      <c r="D563" s="1301"/>
      <c r="E563" s="1302"/>
      <c r="F563" s="305">
        <v>0</v>
      </c>
      <c r="G563" s="304">
        <v>0</v>
      </c>
      <c r="H563" s="305">
        <v>0</v>
      </c>
      <c r="I563" s="328">
        <v>0</v>
      </c>
    </row>
    <row r="564" spans="1:9" ht="12.75">
      <c r="A564" s="351"/>
      <c r="B564" s="1300" t="s">
        <v>339</v>
      </c>
      <c r="C564" s="1301"/>
      <c r="D564" s="1301"/>
      <c r="E564" s="1302"/>
      <c r="F564" s="305">
        <v>0</v>
      </c>
      <c r="G564" s="304">
        <v>0</v>
      </c>
      <c r="H564" s="305">
        <v>0</v>
      </c>
      <c r="I564" s="328">
        <v>0</v>
      </c>
    </row>
    <row r="565" spans="1:9" ht="12.75">
      <c r="A565" s="351"/>
      <c r="B565" s="1300" t="s">
        <v>340</v>
      </c>
      <c r="C565" s="1301"/>
      <c r="D565" s="1301"/>
      <c r="E565" s="1302"/>
      <c r="F565" s="305">
        <v>0</v>
      </c>
      <c r="G565" s="304">
        <v>9</v>
      </c>
      <c r="H565" s="305">
        <v>0</v>
      </c>
      <c r="I565" s="328">
        <f>H565/G565*100</f>
        <v>0</v>
      </c>
    </row>
    <row r="566" spans="1:9" ht="12.75">
      <c r="A566" s="351"/>
      <c r="B566" s="1300" t="s">
        <v>341</v>
      </c>
      <c r="C566" s="1301"/>
      <c r="D566" s="1301"/>
      <c r="E566" s="1302"/>
      <c r="F566" s="305">
        <v>0</v>
      </c>
      <c r="G566" s="304">
        <v>0</v>
      </c>
      <c r="H566" s="305">
        <v>0</v>
      </c>
      <c r="I566" s="328">
        <v>0</v>
      </c>
    </row>
    <row r="567" spans="1:9" ht="12.75">
      <c r="A567" s="351"/>
      <c r="B567" s="1300" t="s">
        <v>342</v>
      </c>
      <c r="C567" s="1301"/>
      <c r="D567" s="1301"/>
      <c r="E567" s="1302"/>
      <c r="F567" s="305">
        <v>0</v>
      </c>
      <c r="G567" s="304">
        <v>0</v>
      </c>
      <c r="H567" s="305">
        <v>0</v>
      </c>
      <c r="I567" s="328">
        <v>0</v>
      </c>
    </row>
    <row r="568" spans="1:9" ht="12.75">
      <c r="A568" s="351"/>
      <c r="B568" s="1300" t="s">
        <v>343</v>
      </c>
      <c r="C568" s="1301"/>
      <c r="D568" s="1301"/>
      <c r="E568" s="1302"/>
      <c r="F568" s="305">
        <v>0</v>
      </c>
      <c r="G568" s="304">
        <v>0</v>
      </c>
      <c r="H568" s="305">
        <v>0</v>
      </c>
      <c r="I568" s="328">
        <v>0</v>
      </c>
    </row>
    <row r="569" spans="1:9" ht="12.75">
      <c r="A569" s="351"/>
      <c r="B569" s="1300" t="s">
        <v>344</v>
      </c>
      <c r="C569" s="1301"/>
      <c r="D569" s="1301"/>
      <c r="E569" s="1302"/>
      <c r="F569" s="305">
        <v>0</v>
      </c>
      <c r="G569" s="304">
        <v>0</v>
      </c>
      <c r="H569" s="305">
        <v>0</v>
      </c>
      <c r="I569" s="328">
        <v>0</v>
      </c>
    </row>
    <row r="570" spans="1:9" ht="12.75">
      <c r="A570" s="351"/>
      <c r="B570" s="1300" t="s">
        <v>40</v>
      </c>
      <c r="C570" s="1301"/>
      <c r="D570" s="1301"/>
      <c r="E570" s="1302"/>
      <c r="F570" s="309">
        <v>0</v>
      </c>
      <c r="G570" s="304">
        <v>0</v>
      </c>
      <c r="H570" s="309">
        <v>0</v>
      </c>
      <c r="I570" s="328">
        <v>0</v>
      </c>
    </row>
    <row r="571" spans="1:9" ht="12.75">
      <c r="A571" s="351"/>
      <c r="B571" s="1300"/>
      <c r="C571" s="1301"/>
      <c r="D571" s="1301"/>
      <c r="E571" s="1302"/>
      <c r="F571" s="305"/>
      <c r="G571" s="304"/>
      <c r="H571" s="305"/>
      <c r="I571" s="328"/>
    </row>
    <row r="572" spans="1:9" ht="12.75">
      <c r="A572" s="351"/>
      <c r="B572" s="1300"/>
      <c r="C572" s="1301"/>
      <c r="D572" s="1301"/>
      <c r="E572" s="1302"/>
      <c r="F572" s="305"/>
      <c r="G572" s="304"/>
      <c r="H572" s="305"/>
      <c r="I572" s="328"/>
    </row>
    <row r="573" spans="1:9" ht="13.5" thickBot="1">
      <c r="A573" s="733"/>
      <c r="B573" s="1306"/>
      <c r="C573" s="1307"/>
      <c r="D573" s="1307"/>
      <c r="E573" s="1308"/>
      <c r="F573" s="315"/>
      <c r="G573" s="314"/>
      <c r="H573" s="315"/>
      <c r="I573" s="734"/>
    </row>
    <row r="574" ht="13.5" thickTop="1"/>
    <row r="576" spans="6:9" ht="15.75">
      <c r="F576" s="347"/>
      <c r="G576" s="452" t="s">
        <v>41</v>
      </c>
      <c r="H576" s="240"/>
      <c r="I576" s="240"/>
    </row>
    <row r="577" spans="6:8" ht="12.75">
      <c r="F577" s="347"/>
      <c r="G577" s="347"/>
      <c r="H577" s="347"/>
    </row>
    <row r="578" spans="6:9" ht="13.5" thickBot="1">
      <c r="F578" s="347"/>
      <c r="G578" s="347"/>
      <c r="H578" s="347"/>
      <c r="I578" s="349" t="s">
        <v>70</v>
      </c>
    </row>
    <row r="579" spans="1:9" ht="13.5" thickTop="1">
      <c r="A579" s="735" t="s">
        <v>724</v>
      </c>
      <c r="B579" s="1313" t="s">
        <v>725</v>
      </c>
      <c r="C579" s="1314"/>
      <c r="D579" s="1314"/>
      <c r="E579" s="1315"/>
      <c r="F579" s="325"/>
      <c r="G579" s="325"/>
      <c r="H579" s="326"/>
      <c r="I579" s="327"/>
    </row>
    <row r="580" spans="1:9" ht="12.75">
      <c r="A580" s="346"/>
      <c r="B580" s="1303" t="s">
        <v>153</v>
      </c>
      <c r="C580" s="1304"/>
      <c r="D580" s="1304"/>
      <c r="E580" s="1305"/>
      <c r="F580" s="300">
        <f>SUM(F581:F583)</f>
        <v>0</v>
      </c>
      <c r="G580" s="300">
        <f>SUM(G581:G583)</f>
        <v>3139</v>
      </c>
      <c r="H580" s="300">
        <f>SUM(H581:H583)</f>
        <v>0</v>
      </c>
      <c r="I580" s="294">
        <f>H580/G580*100</f>
        <v>0</v>
      </c>
    </row>
    <row r="581" spans="1:9" ht="12.75">
      <c r="A581" s="351"/>
      <c r="B581" s="1312" t="s">
        <v>723</v>
      </c>
      <c r="C581" s="1301"/>
      <c r="D581" s="1301"/>
      <c r="E581" s="1302"/>
      <c r="F581" s="305">
        <v>0</v>
      </c>
      <c r="G581" s="304">
        <v>3101</v>
      </c>
      <c r="H581" s="305">
        <v>0</v>
      </c>
      <c r="I581" s="328">
        <v>0</v>
      </c>
    </row>
    <row r="582" spans="1:9" ht="12.75">
      <c r="A582" s="351"/>
      <c r="B582" s="1300" t="s">
        <v>60</v>
      </c>
      <c r="C582" s="964"/>
      <c r="D582" s="964"/>
      <c r="E582" s="965"/>
      <c r="F582" s="305">
        <v>0</v>
      </c>
      <c r="G582" s="304">
        <v>0</v>
      </c>
      <c r="H582" s="305">
        <v>0</v>
      </c>
      <c r="I582" s="328">
        <v>0</v>
      </c>
    </row>
    <row r="583" spans="1:9" ht="12.75">
      <c r="A583" s="351"/>
      <c r="B583" s="1300" t="s">
        <v>347</v>
      </c>
      <c r="C583" s="1301"/>
      <c r="D583" s="1301"/>
      <c r="E583" s="1302"/>
      <c r="F583" s="305">
        <v>0</v>
      </c>
      <c r="G583" s="304">
        <v>38</v>
      </c>
      <c r="H583" s="304">
        <v>0</v>
      </c>
      <c r="I583" s="328">
        <v>0</v>
      </c>
    </row>
    <row r="584" spans="1:9" ht="12.75">
      <c r="A584" s="351"/>
      <c r="B584" s="1303" t="s">
        <v>154</v>
      </c>
      <c r="C584" s="1304"/>
      <c r="D584" s="1304"/>
      <c r="E584" s="1305"/>
      <c r="F584" s="300">
        <f>SUM(F585:F591)</f>
        <v>0</v>
      </c>
      <c r="G584" s="300">
        <f>SUM(G585:G591)</f>
        <v>3139</v>
      </c>
      <c r="H584" s="300">
        <f>SUM(H585:H591)</f>
        <v>0</v>
      </c>
      <c r="I584" s="294">
        <f>H584/G584*100</f>
        <v>0</v>
      </c>
    </row>
    <row r="585" spans="1:9" ht="12.75">
      <c r="A585" s="351"/>
      <c r="B585" s="1300" t="s">
        <v>334</v>
      </c>
      <c r="C585" s="1301"/>
      <c r="D585" s="1301"/>
      <c r="E585" s="1302"/>
      <c r="F585" s="305">
        <v>0</v>
      </c>
      <c r="G585" s="304">
        <v>114</v>
      </c>
      <c r="H585" s="305">
        <v>0</v>
      </c>
      <c r="I585" s="328">
        <v>0</v>
      </c>
    </row>
    <row r="586" spans="1:9" ht="12.75">
      <c r="A586" s="351"/>
      <c r="B586" s="1300" t="s">
        <v>339</v>
      </c>
      <c r="C586" s="1301"/>
      <c r="D586" s="1301"/>
      <c r="E586" s="1302"/>
      <c r="F586" s="305">
        <v>0</v>
      </c>
      <c r="G586" s="304">
        <v>28</v>
      </c>
      <c r="H586" s="305">
        <v>0</v>
      </c>
      <c r="I586" s="328">
        <v>0</v>
      </c>
    </row>
    <row r="587" spans="1:9" ht="12.75">
      <c r="A587" s="351"/>
      <c r="B587" s="1300" t="s">
        <v>340</v>
      </c>
      <c r="C587" s="1301"/>
      <c r="D587" s="1301"/>
      <c r="E587" s="1302"/>
      <c r="F587" s="305">
        <v>0</v>
      </c>
      <c r="G587" s="304">
        <v>2997</v>
      </c>
      <c r="H587" s="305">
        <v>0</v>
      </c>
      <c r="I587" s="328">
        <v>0</v>
      </c>
    </row>
    <row r="588" spans="1:9" ht="12.75">
      <c r="A588" s="351"/>
      <c r="B588" s="1300" t="s">
        <v>341</v>
      </c>
      <c r="C588" s="1301"/>
      <c r="D588" s="1301"/>
      <c r="E588" s="1302"/>
      <c r="F588" s="305">
        <v>0</v>
      </c>
      <c r="G588" s="304">
        <v>0</v>
      </c>
      <c r="H588" s="305">
        <v>0</v>
      </c>
      <c r="I588" s="328">
        <v>0</v>
      </c>
    </row>
    <row r="589" spans="1:9" ht="12.75">
      <c r="A589" s="351"/>
      <c r="B589" s="1300" t="s">
        <v>342</v>
      </c>
      <c r="C589" s="1301"/>
      <c r="D589" s="1301"/>
      <c r="E589" s="1302"/>
      <c r="F589" s="305">
        <v>0</v>
      </c>
      <c r="G589" s="304">
        <v>0</v>
      </c>
      <c r="H589" s="305">
        <v>0</v>
      </c>
      <c r="I589" s="328">
        <v>0</v>
      </c>
    </row>
    <row r="590" spans="1:9" ht="12.75">
      <c r="A590" s="351"/>
      <c r="B590" s="1300" t="s">
        <v>343</v>
      </c>
      <c r="C590" s="1301"/>
      <c r="D590" s="1301"/>
      <c r="E590" s="1302"/>
      <c r="F590" s="305">
        <v>0</v>
      </c>
      <c r="G590" s="304">
        <v>0</v>
      </c>
      <c r="H590" s="305">
        <v>0</v>
      </c>
      <c r="I590" s="328">
        <v>0</v>
      </c>
    </row>
    <row r="591" spans="1:9" ht="12.75">
      <c r="A591" s="351"/>
      <c r="B591" s="1300" t="s">
        <v>344</v>
      </c>
      <c r="C591" s="1301"/>
      <c r="D591" s="1301"/>
      <c r="E591" s="1302"/>
      <c r="F591" s="305">
        <v>0</v>
      </c>
      <c r="G591" s="304">
        <v>0</v>
      </c>
      <c r="H591" s="305">
        <v>0</v>
      </c>
      <c r="I591" s="328">
        <v>0</v>
      </c>
    </row>
    <row r="592" spans="1:9" ht="12.75">
      <c r="A592" s="351"/>
      <c r="B592" s="1300" t="s">
        <v>40</v>
      </c>
      <c r="C592" s="1301"/>
      <c r="D592" s="1301"/>
      <c r="E592" s="1302"/>
      <c r="F592" s="309">
        <v>0</v>
      </c>
      <c r="G592" s="308">
        <v>0</v>
      </c>
      <c r="H592" s="309">
        <v>0</v>
      </c>
      <c r="I592" s="328">
        <v>0</v>
      </c>
    </row>
    <row r="593" spans="1:9" ht="12.75">
      <c r="A593" s="194"/>
      <c r="B593" s="1300"/>
      <c r="C593" s="956"/>
      <c r="D593" s="956"/>
      <c r="E593" s="965"/>
      <c r="F593" s="301"/>
      <c r="G593" s="301"/>
      <c r="H593" s="302"/>
      <c r="I593" s="295"/>
    </row>
    <row r="594" spans="1:9" ht="12.75">
      <c r="A594" s="736" t="s">
        <v>726</v>
      </c>
      <c r="B594" s="1309" t="s">
        <v>727</v>
      </c>
      <c r="C594" s="1310"/>
      <c r="D594" s="1310"/>
      <c r="E594" s="1311"/>
      <c r="F594" s="298"/>
      <c r="G594" s="298"/>
      <c r="H594" s="299"/>
      <c r="I594" s="295"/>
    </row>
    <row r="595" spans="1:9" ht="12.75">
      <c r="A595" s="346"/>
      <c r="B595" s="1303" t="s">
        <v>153</v>
      </c>
      <c r="C595" s="1304"/>
      <c r="D595" s="1304"/>
      <c r="E595" s="1305"/>
      <c r="F595" s="300">
        <f>SUM(F596:F597)</f>
        <v>0</v>
      </c>
      <c r="G595" s="300">
        <f>SUM(G596:G597)</f>
        <v>2392</v>
      </c>
      <c r="H595" s="300">
        <f>SUM(H596:H597)</f>
        <v>0</v>
      </c>
      <c r="I595" s="294">
        <f>H595/G595*100</f>
        <v>0</v>
      </c>
    </row>
    <row r="596" spans="1:9" ht="12.75">
      <c r="A596" s="351"/>
      <c r="B596" s="1312" t="s">
        <v>723</v>
      </c>
      <c r="C596" s="964"/>
      <c r="D596" s="964"/>
      <c r="E596" s="965"/>
      <c r="F596" s="305">
        <v>0</v>
      </c>
      <c r="G596" s="304">
        <v>2392</v>
      </c>
      <c r="H596" s="305">
        <v>0</v>
      </c>
      <c r="I596" s="328">
        <v>0</v>
      </c>
    </row>
    <row r="597" spans="1:9" ht="12.75">
      <c r="A597" s="351"/>
      <c r="B597" s="1300" t="s">
        <v>347</v>
      </c>
      <c r="C597" s="1301"/>
      <c r="D597" s="1301"/>
      <c r="E597" s="1302"/>
      <c r="F597" s="305">
        <v>0</v>
      </c>
      <c r="G597" s="304">
        <v>0</v>
      </c>
      <c r="H597" s="304">
        <v>0</v>
      </c>
      <c r="I597" s="328">
        <v>0</v>
      </c>
    </row>
    <row r="598" spans="1:9" ht="12.75">
      <c r="A598" s="351"/>
      <c r="B598" s="1303" t="s">
        <v>154</v>
      </c>
      <c r="C598" s="1304"/>
      <c r="D598" s="1304"/>
      <c r="E598" s="1305"/>
      <c r="F598" s="300">
        <f>SUM(F599:F605)</f>
        <v>0</v>
      </c>
      <c r="G598" s="300">
        <f>SUM(G599:G605)</f>
        <v>0</v>
      </c>
      <c r="H598" s="300">
        <f>SUM(H599:H605)</f>
        <v>0</v>
      </c>
      <c r="I598" s="294">
        <v>0</v>
      </c>
    </row>
    <row r="599" spans="1:9" ht="12.75">
      <c r="A599" s="351"/>
      <c r="B599" s="1300" t="s">
        <v>334</v>
      </c>
      <c r="C599" s="1301"/>
      <c r="D599" s="1301"/>
      <c r="E599" s="1302"/>
      <c r="F599" s="305">
        <v>0</v>
      </c>
      <c r="G599" s="304">
        <v>0</v>
      </c>
      <c r="H599" s="305">
        <v>0</v>
      </c>
      <c r="I599" s="328">
        <v>0</v>
      </c>
    </row>
    <row r="600" spans="1:9" ht="12.75">
      <c r="A600" s="351"/>
      <c r="B600" s="1300" t="s">
        <v>339</v>
      </c>
      <c r="C600" s="1301"/>
      <c r="D600" s="1301"/>
      <c r="E600" s="1302"/>
      <c r="F600" s="305">
        <v>0</v>
      </c>
      <c r="G600" s="304">
        <v>0</v>
      </c>
      <c r="H600" s="305">
        <v>0</v>
      </c>
      <c r="I600" s="328">
        <v>0</v>
      </c>
    </row>
    <row r="601" spans="1:9" ht="12.75">
      <c r="A601" s="351"/>
      <c r="B601" s="1300" t="s">
        <v>340</v>
      </c>
      <c r="C601" s="1301"/>
      <c r="D601" s="1301"/>
      <c r="E601" s="1302"/>
      <c r="F601" s="305">
        <v>0</v>
      </c>
      <c r="G601" s="304">
        <v>0</v>
      </c>
      <c r="H601" s="305">
        <v>0</v>
      </c>
      <c r="I601" s="328">
        <v>0</v>
      </c>
    </row>
    <row r="602" spans="1:9" ht="12.75">
      <c r="A602" s="351"/>
      <c r="B602" s="1300" t="s">
        <v>341</v>
      </c>
      <c r="C602" s="1301"/>
      <c r="D602" s="1301"/>
      <c r="E602" s="1302"/>
      <c r="F602" s="305">
        <v>0</v>
      </c>
      <c r="G602" s="304">
        <v>0</v>
      </c>
      <c r="H602" s="305">
        <v>0</v>
      </c>
      <c r="I602" s="328">
        <v>0</v>
      </c>
    </row>
    <row r="603" spans="1:9" ht="12.75">
      <c r="A603" s="351"/>
      <c r="B603" s="1300" t="s">
        <v>342</v>
      </c>
      <c r="C603" s="1301"/>
      <c r="D603" s="1301"/>
      <c r="E603" s="1302"/>
      <c r="F603" s="305">
        <v>0</v>
      </c>
      <c r="G603" s="304">
        <v>0</v>
      </c>
      <c r="H603" s="305">
        <v>0</v>
      </c>
      <c r="I603" s="328">
        <v>0</v>
      </c>
    </row>
    <row r="604" spans="1:9" ht="12.75">
      <c r="A604" s="351"/>
      <c r="B604" s="1300" t="s">
        <v>343</v>
      </c>
      <c r="C604" s="1301"/>
      <c r="D604" s="1301"/>
      <c r="E604" s="1302"/>
      <c r="F604" s="305">
        <v>0</v>
      </c>
      <c r="G604" s="304">
        <v>0</v>
      </c>
      <c r="H604" s="305">
        <v>0</v>
      </c>
      <c r="I604" s="328">
        <v>0</v>
      </c>
    </row>
    <row r="605" spans="1:9" ht="12.75">
      <c r="A605" s="351"/>
      <c r="B605" s="1300" t="s">
        <v>344</v>
      </c>
      <c r="C605" s="1301"/>
      <c r="D605" s="1301"/>
      <c r="E605" s="1302"/>
      <c r="F605" s="305">
        <v>0</v>
      </c>
      <c r="G605" s="304">
        <v>0</v>
      </c>
      <c r="H605" s="305">
        <v>0</v>
      </c>
      <c r="I605" s="328">
        <v>0</v>
      </c>
    </row>
    <row r="606" spans="1:9" ht="12.75">
      <c r="A606" s="351"/>
      <c r="B606" s="1300" t="s">
        <v>40</v>
      </c>
      <c r="C606" s="1301"/>
      <c r="D606" s="1301"/>
      <c r="E606" s="1302"/>
      <c r="F606" s="309">
        <v>0</v>
      </c>
      <c r="G606" s="308">
        <v>0</v>
      </c>
      <c r="H606" s="309">
        <v>0</v>
      </c>
      <c r="I606" s="328">
        <v>0</v>
      </c>
    </row>
    <row r="607" spans="1:9" ht="12.75">
      <c r="A607" s="346"/>
      <c r="B607" s="678"/>
      <c r="C607" s="284"/>
      <c r="D607" s="284"/>
      <c r="E607" s="679"/>
      <c r="F607" s="309"/>
      <c r="G607" s="308"/>
      <c r="H607" s="309"/>
      <c r="I607" s="328"/>
    </row>
    <row r="608" spans="1:9" ht="12.75">
      <c r="A608" s="736" t="s">
        <v>728</v>
      </c>
      <c r="B608" s="1309" t="s">
        <v>729</v>
      </c>
      <c r="C608" s="964"/>
      <c r="D608" s="964"/>
      <c r="E608" s="965"/>
      <c r="F608" s="298"/>
      <c r="G608" s="298"/>
      <c r="H608" s="299"/>
      <c r="I608" s="295"/>
    </row>
    <row r="609" spans="1:9" ht="12.75">
      <c r="A609" s="346"/>
      <c r="B609" s="1303" t="s">
        <v>153</v>
      </c>
      <c r="C609" s="1304"/>
      <c r="D609" s="1304"/>
      <c r="E609" s="1305"/>
      <c r="F609" s="300">
        <f>SUM(F610:F611)</f>
        <v>0</v>
      </c>
      <c r="G609" s="300">
        <f>SUM(G610:G611)</f>
        <v>939</v>
      </c>
      <c r="H609" s="300">
        <f>SUM(H610:H611)</f>
        <v>0</v>
      </c>
      <c r="I609" s="294">
        <v>0</v>
      </c>
    </row>
    <row r="610" spans="1:9" ht="12.75">
      <c r="A610" s="351"/>
      <c r="B610" s="1312" t="s">
        <v>714</v>
      </c>
      <c r="C610" s="964"/>
      <c r="D610" s="964"/>
      <c r="E610" s="965"/>
      <c r="F610" s="305">
        <v>0</v>
      </c>
      <c r="G610" s="304">
        <v>0</v>
      </c>
      <c r="H610" s="305">
        <v>0</v>
      </c>
      <c r="I610" s="328">
        <v>0</v>
      </c>
    </row>
    <row r="611" spans="1:9" ht="12.75">
      <c r="A611" s="351"/>
      <c r="B611" s="1300" t="s">
        <v>347</v>
      </c>
      <c r="C611" s="1301"/>
      <c r="D611" s="1301"/>
      <c r="E611" s="1302"/>
      <c r="F611" s="305">
        <v>0</v>
      </c>
      <c r="G611" s="304">
        <v>939</v>
      </c>
      <c r="H611" s="304">
        <v>0</v>
      </c>
      <c r="I611" s="328">
        <v>0</v>
      </c>
    </row>
    <row r="612" spans="1:9" ht="12.75">
      <c r="A612" s="351"/>
      <c r="B612" s="1303" t="s">
        <v>154</v>
      </c>
      <c r="C612" s="1304"/>
      <c r="D612" s="1304"/>
      <c r="E612" s="1305"/>
      <c r="F612" s="300">
        <f>SUM(F613:F619)</f>
        <v>0</v>
      </c>
      <c r="G612" s="300">
        <f>SUM(G613:G619)</f>
        <v>939</v>
      </c>
      <c r="H612" s="300">
        <f>SUM(H613:H619)</f>
        <v>0</v>
      </c>
      <c r="I612" s="294">
        <f>H612/G612*100</f>
        <v>0</v>
      </c>
    </row>
    <row r="613" spans="1:9" ht="12.75">
      <c r="A613" s="351"/>
      <c r="B613" s="1300" t="s">
        <v>334</v>
      </c>
      <c r="C613" s="1301"/>
      <c r="D613" s="1301"/>
      <c r="E613" s="1302"/>
      <c r="F613" s="305">
        <v>0</v>
      </c>
      <c r="G613" s="304">
        <v>0</v>
      </c>
      <c r="H613" s="305">
        <v>0</v>
      </c>
      <c r="I613" s="328">
        <v>0</v>
      </c>
    </row>
    <row r="614" spans="1:9" ht="12.75">
      <c r="A614" s="351"/>
      <c r="B614" s="1300" t="s">
        <v>339</v>
      </c>
      <c r="C614" s="1301"/>
      <c r="D614" s="1301"/>
      <c r="E614" s="1302"/>
      <c r="F614" s="305">
        <v>0</v>
      </c>
      <c r="G614" s="304">
        <v>0</v>
      </c>
      <c r="H614" s="305">
        <v>0</v>
      </c>
      <c r="I614" s="328">
        <v>0</v>
      </c>
    </row>
    <row r="615" spans="1:9" ht="12.75">
      <c r="A615" s="351"/>
      <c r="B615" s="1300" t="s">
        <v>340</v>
      </c>
      <c r="C615" s="1301"/>
      <c r="D615" s="1301"/>
      <c r="E615" s="1302"/>
      <c r="F615" s="305">
        <v>0</v>
      </c>
      <c r="G615" s="304">
        <v>0</v>
      </c>
      <c r="H615" s="305">
        <v>0</v>
      </c>
      <c r="I615" s="328">
        <v>0</v>
      </c>
    </row>
    <row r="616" spans="1:9" ht="12.75">
      <c r="A616" s="351"/>
      <c r="B616" s="1300" t="s">
        <v>341</v>
      </c>
      <c r="C616" s="1301"/>
      <c r="D616" s="1301"/>
      <c r="E616" s="1302"/>
      <c r="F616" s="305">
        <v>0</v>
      </c>
      <c r="G616" s="304">
        <v>0</v>
      </c>
      <c r="H616" s="305">
        <v>0</v>
      </c>
      <c r="I616" s="328">
        <v>0</v>
      </c>
    </row>
    <row r="617" spans="1:9" ht="12.75">
      <c r="A617" s="351"/>
      <c r="B617" s="1300" t="s">
        <v>342</v>
      </c>
      <c r="C617" s="1301"/>
      <c r="D617" s="1301"/>
      <c r="E617" s="1302"/>
      <c r="F617" s="305">
        <v>0</v>
      </c>
      <c r="G617" s="304">
        <v>0</v>
      </c>
      <c r="H617" s="305">
        <v>0</v>
      </c>
      <c r="I617" s="328">
        <v>0</v>
      </c>
    </row>
    <row r="618" spans="1:9" ht="12.75">
      <c r="A618" s="351"/>
      <c r="B618" s="1300" t="s">
        <v>343</v>
      </c>
      <c r="C618" s="1301"/>
      <c r="D618" s="1301"/>
      <c r="E618" s="1302"/>
      <c r="F618" s="305">
        <v>0</v>
      </c>
      <c r="G618" s="304">
        <v>939</v>
      </c>
      <c r="H618" s="305">
        <v>0</v>
      </c>
      <c r="I618" s="328">
        <v>0</v>
      </c>
    </row>
    <row r="619" spans="1:9" ht="12.75">
      <c r="A619" s="351"/>
      <c r="B619" s="1300" t="s">
        <v>344</v>
      </c>
      <c r="C619" s="1301"/>
      <c r="D619" s="1301"/>
      <c r="E619" s="1302"/>
      <c r="F619" s="305">
        <v>0</v>
      </c>
      <c r="G619" s="304">
        <v>0</v>
      </c>
      <c r="H619" s="305">
        <v>0</v>
      </c>
      <c r="I619" s="328">
        <v>0</v>
      </c>
    </row>
    <row r="620" spans="1:9" ht="12.75">
      <c r="A620" s="351"/>
      <c r="B620" s="1300" t="s">
        <v>40</v>
      </c>
      <c r="C620" s="1301"/>
      <c r="D620" s="1301"/>
      <c r="E620" s="1302"/>
      <c r="F620" s="309">
        <v>0</v>
      </c>
      <c r="G620" s="304">
        <v>0</v>
      </c>
      <c r="H620" s="309">
        <v>0</v>
      </c>
      <c r="I620" s="328">
        <v>0</v>
      </c>
    </row>
    <row r="621" spans="1:9" ht="12.75">
      <c r="A621" s="351"/>
      <c r="B621" s="1300"/>
      <c r="C621" s="1301"/>
      <c r="D621" s="1301"/>
      <c r="E621" s="1302"/>
      <c r="F621" s="305"/>
      <c r="G621" s="304"/>
      <c r="H621" s="305"/>
      <c r="I621" s="328"/>
    </row>
    <row r="622" spans="1:9" ht="12.75">
      <c r="A622" s="737" t="s">
        <v>730</v>
      </c>
      <c r="B622" s="1309" t="s">
        <v>732</v>
      </c>
      <c r="C622" s="1310"/>
      <c r="D622" s="1310"/>
      <c r="E622" s="1311"/>
      <c r="F622" s="309"/>
      <c r="G622" s="308"/>
      <c r="H622" s="309"/>
      <c r="I622" s="328"/>
    </row>
    <row r="623" spans="1:9" ht="12.75">
      <c r="A623" s="352"/>
      <c r="B623" s="1303" t="s">
        <v>153</v>
      </c>
      <c r="C623" s="1304"/>
      <c r="D623" s="1304"/>
      <c r="E623" s="1305"/>
      <c r="F623" s="300">
        <f>SUM(F624:F625)</f>
        <v>0</v>
      </c>
      <c r="G623" s="300">
        <f>SUM(G624:G625)</f>
        <v>1880</v>
      </c>
      <c r="H623" s="300">
        <f>SUM(H624:H625)</f>
        <v>0</v>
      </c>
      <c r="I623" s="294">
        <f>H623/G623*100</f>
        <v>0</v>
      </c>
    </row>
    <row r="624" spans="1:9" ht="12.75">
      <c r="A624" s="346"/>
      <c r="B624" s="1312" t="s">
        <v>723</v>
      </c>
      <c r="C624" s="964"/>
      <c r="D624" s="964"/>
      <c r="E624" s="965"/>
      <c r="F624" s="305">
        <v>0</v>
      </c>
      <c r="G624" s="304">
        <v>1880</v>
      </c>
      <c r="H624" s="305">
        <v>0</v>
      </c>
      <c r="I624" s="328">
        <f>H624/G624*100</f>
        <v>0</v>
      </c>
    </row>
    <row r="625" spans="1:9" ht="12.75">
      <c r="A625" s="351"/>
      <c r="B625" s="1300" t="s">
        <v>347</v>
      </c>
      <c r="C625" s="1301"/>
      <c r="D625" s="1301"/>
      <c r="E625" s="1302"/>
      <c r="F625" s="305">
        <v>0</v>
      </c>
      <c r="G625" s="304">
        <v>0</v>
      </c>
      <c r="H625" s="304">
        <v>0</v>
      </c>
      <c r="I625" s="328">
        <v>0</v>
      </c>
    </row>
    <row r="626" spans="1:9" ht="12.75">
      <c r="A626" s="351"/>
      <c r="B626" s="1303" t="s">
        <v>154</v>
      </c>
      <c r="C626" s="1304"/>
      <c r="D626" s="1304"/>
      <c r="E626" s="1305"/>
      <c r="F626" s="300">
        <f>SUM(F627:F633)</f>
        <v>0</v>
      </c>
      <c r="G626" s="300">
        <f>SUM(G627:G633)</f>
        <v>0</v>
      </c>
      <c r="H626" s="300">
        <f>SUM(H627:H633)</f>
        <v>0</v>
      </c>
      <c r="I626" s="294">
        <v>0</v>
      </c>
    </row>
    <row r="627" spans="1:9" ht="12.75">
      <c r="A627" s="351"/>
      <c r="B627" s="1300" t="s">
        <v>334</v>
      </c>
      <c r="C627" s="1301"/>
      <c r="D627" s="1301"/>
      <c r="E627" s="1302"/>
      <c r="F627" s="305">
        <v>0</v>
      </c>
      <c r="G627" s="304">
        <v>0</v>
      </c>
      <c r="H627" s="305">
        <v>0</v>
      </c>
      <c r="I627" s="328">
        <v>0</v>
      </c>
    </row>
    <row r="628" spans="1:9" ht="12.75">
      <c r="A628" s="351"/>
      <c r="B628" s="1300" t="s">
        <v>339</v>
      </c>
      <c r="C628" s="1301"/>
      <c r="D628" s="1301"/>
      <c r="E628" s="1302"/>
      <c r="F628" s="305">
        <v>0</v>
      </c>
      <c r="G628" s="304">
        <v>0</v>
      </c>
      <c r="H628" s="305">
        <v>0</v>
      </c>
      <c r="I628" s="328">
        <v>0</v>
      </c>
    </row>
    <row r="629" spans="1:9" ht="12.75">
      <c r="A629" s="351"/>
      <c r="B629" s="1300" t="s">
        <v>340</v>
      </c>
      <c r="C629" s="1301"/>
      <c r="D629" s="1301"/>
      <c r="E629" s="1302"/>
      <c r="F629" s="305">
        <v>0</v>
      </c>
      <c r="G629" s="304">
        <v>0</v>
      </c>
      <c r="H629" s="305">
        <v>0</v>
      </c>
      <c r="I629" s="328">
        <v>0</v>
      </c>
    </row>
    <row r="630" spans="1:9" ht="12.75">
      <c r="A630" s="351"/>
      <c r="B630" s="1300" t="s">
        <v>341</v>
      </c>
      <c r="C630" s="1301"/>
      <c r="D630" s="1301"/>
      <c r="E630" s="1302"/>
      <c r="F630" s="305">
        <v>0</v>
      </c>
      <c r="G630" s="304">
        <v>0</v>
      </c>
      <c r="H630" s="305">
        <v>0</v>
      </c>
      <c r="I630" s="328">
        <v>0</v>
      </c>
    </row>
    <row r="631" spans="1:9" ht="12.75">
      <c r="A631" s="351"/>
      <c r="B631" s="1300" t="s">
        <v>342</v>
      </c>
      <c r="C631" s="1301"/>
      <c r="D631" s="1301"/>
      <c r="E631" s="1302"/>
      <c r="F631" s="305">
        <v>0</v>
      </c>
      <c r="G631" s="304">
        <v>0</v>
      </c>
      <c r="H631" s="305">
        <v>0</v>
      </c>
      <c r="I631" s="328">
        <v>0</v>
      </c>
    </row>
    <row r="632" spans="1:9" ht="12.75">
      <c r="A632" s="351"/>
      <c r="B632" s="1300" t="s">
        <v>343</v>
      </c>
      <c r="C632" s="1301"/>
      <c r="D632" s="1301"/>
      <c r="E632" s="1302"/>
      <c r="F632" s="305">
        <v>0</v>
      </c>
      <c r="G632" s="304">
        <v>0</v>
      </c>
      <c r="H632" s="305">
        <v>0</v>
      </c>
      <c r="I632" s="328">
        <v>0</v>
      </c>
    </row>
    <row r="633" spans="1:9" ht="12.75">
      <c r="A633" s="351"/>
      <c r="B633" s="1300" t="s">
        <v>344</v>
      </c>
      <c r="C633" s="1301"/>
      <c r="D633" s="1301"/>
      <c r="E633" s="1302"/>
      <c r="F633" s="305">
        <v>0</v>
      </c>
      <c r="G633" s="304">
        <v>0</v>
      </c>
      <c r="H633" s="305">
        <v>0</v>
      </c>
      <c r="I633" s="328">
        <v>0</v>
      </c>
    </row>
    <row r="634" spans="1:9" ht="12.75">
      <c r="A634" s="351"/>
      <c r="B634" s="1300" t="s">
        <v>40</v>
      </c>
      <c r="C634" s="1301"/>
      <c r="D634" s="1301"/>
      <c r="E634" s="1302"/>
      <c r="F634" s="309">
        <v>0</v>
      </c>
      <c r="G634" s="304">
        <v>0</v>
      </c>
      <c r="H634" s="309">
        <v>0</v>
      </c>
      <c r="I634" s="328">
        <v>0</v>
      </c>
    </row>
    <row r="635" spans="1:9" ht="12.75">
      <c r="A635" s="351"/>
      <c r="B635" s="1300"/>
      <c r="C635" s="1301"/>
      <c r="D635" s="1301"/>
      <c r="E635" s="1302"/>
      <c r="F635" s="305"/>
      <c r="G635" s="304"/>
      <c r="H635" s="305"/>
      <c r="I635" s="328"/>
    </row>
    <row r="636" spans="1:9" ht="12.75">
      <c r="A636" s="351"/>
      <c r="B636" s="1300"/>
      <c r="C636" s="1301"/>
      <c r="D636" s="1301"/>
      <c r="E636" s="1302"/>
      <c r="F636" s="305"/>
      <c r="G636" s="304"/>
      <c r="H636" s="305"/>
      <c r="I636" s="328"/>
    </row>
    <row r="637" spans="1:9" ht="13.5" thickBot="1">
      <c r="A637" s="733"/>
      <c r="B637" s="1306"/>
      <c r="C637" s="1307"/>
      <c r="D637" s="1307"/>
      <c r="E637" s="1308"/>
      <c r="F637" s="315"/>
      <c r="G637" s="314"/>
      <c r="H637" s="315"/>
      <c r="I637" s="734"/>
    </row>
    <row r="638" ht="13.5" thickTop="1"/>
    <row r="640" spans="6:9" ht="15.75">
      <c r="F640" s="347"/>
      <c r="G640" s="452" t="s">
        <v>41</v>
      </c>
      <c r="H640" s="240"/>
      <c r="I640" s="240"/>
    </row>
    <row r="641" spans="6:8" ht="12.75">
      <c r="F641" s="347"/>
      <c r="G641" s="347"/>
      <c r="H641" s="347"/>
    </row>
    <row r="642" spans="6:9" ht="13.5" thickBot="1">
      <c r="F642" s="347"/>
      <c r="G642" s="347"/>
      <c r="H642" s="347"/>
      <c r="I642" s="349" t="s">
        <v>70</v>
      </c>
    </row>
    <row r="643" spans="1:9" ht="13.5" thickTop="1">
      <c r="A643" s="735" t="s">
        <v>733</v>
      </c>
      <c r="B643" s="1313" t="s">
        <v>734</v>
      </c>
      <c r="C643" s="1314"/>
      <c r="D643" s="1314"/>
      <c r="E643" s="1315"/>
      <c r="F643" s="325"/>
      <c r="G643" s="325"/>
      <c r="H643" s="326"/>
      <c r="I643" s="327"/>
    </row>
    <row r="644" spans="1:9" ht="12.75">
      <c r="A644" s="346"/>
      <c r="B644" s="1303" t="s">
        <v>153</v>
      </c>
      <c r="C644" s="1304"/>
      <c r="D644" s="1304"/>
      <c r="E644" s="1305"/>
      <c r="F644" s="300">
        <f>SUM(F645:F647)</f>
        <v>0</v>
      </c>
      <c r="G644" s="300">
        <f>SUM(G645:G647)</f>
        <v>4538</v>
      </c>
      <c r="H644" s="300">
        <f>SUM(H645:H647)</f>
        <v>0</v>
      </c>
      <c r="I644" s="294">
        <f>H644/G644*100</f>
        <v>0</v>
      </c>
    </row>
    <row r="645" spans="1:9" ht="12.75">
      <c r="A645" s="351"/>
      <c r="B645" s="1312" t="s">
        <v>723</v>
      </c>
      <c r="C645" s="1301"/>
      <c r="D645" s="1301"/>
      <c r="E645" s="1302"/>
      <c r="F645" s="305">
        <v>0</v>
      </c>
      <c r="G645" s="304">
        <v>0</v>
      </c>
      <c r="H645" s="305">
        <v>0</v>
      </c>
      <c r="I645" s="328">
        <v>0</v>
      </c>
    </row>
    <row r="646" spans="1:9" ht="12.75">
      <c r="A646" s="351"/>
      <c r="B646" s="1300" t="s">
        <v>60</v>
      </c>
      <c r="C646" s="964"/>
      <c r="D646" s="964"/>
      <c r="E646" s="965"/>
      <c r="F646" s="305">
        <v>0</v>
      </c>
      <c r="G646" s="304">
        <v>0</v>
      </c>
      <c r="H646" s="305">
        <v>0</v>
      </c>
      <c r="I646" s="328">
        <v>0</v>
      </c>
    </row>
    <row r="647" spans="1:9" ht="12.75">
      <c r="A647" s="351"/>
      <c r="B647" s="1300" t="s">
        <v>347</v>
      </c>
      <c r="C647" s="1301"/>
      <c r="D647" s="1301"/>
      <c r="E647" s="1302"/>
      <c r="F647" s="305">
        <v>0</v>
      </c>
      <c r="G647" s="304">
        <v>4538</v>
      </c>
      <c r="H647" s="304">
        <v>0</v>
      </c>
      <c r="I647" s="328">
        <v>0</v>
      </c>
    </row>
    <row r="648" spans="1:9" ht="12.75">
      <c r="A648" s="351"/>
      <c r="B648" s="1303" t="s">
        <v>154</v>
      </c>
      <c r="C648" s="1304"/>
      <c r="D648" s="1304"/>
      <c r="E648" s="1305"/>
      <c r="F648" s="300">
        <f>SUM(F649:F655)</f>
        <v>0</v>
      </c>
      <c r="G648" s="300">
        <f>SUM(G649:G655)</f>
        <v>4538</v>
      </c>
      <c r="H648" s="300">
        <f>SUM(H649:H655)</f>
        <v>0</v>
      </c>
      <c r="I648" s="294">
        <f>H648/G648*100</f>
        <v>0</v>
      </c>
    </row>
    <row r="649" spans="1:9" ht="12.75">
      <c r="A649" s="351"/>
      <c r="B649" s="1300" t="s">
        <v>334</v>
      </c>
      <c r="C649" s="1301"/>
      <c r="D649" s="1301"/>
      <c r="E649" s="1302"/>
      <c r="F649" s="305">
        <v>0</v>
      </c>
      <c r="G649" s="304">
        <v>0</v>
      </c>
      <c r="H649" s="305">
        <v>0</v>
      </c>
      <c r="I649" s="328">
        <v>0</v>
      </c>
    </row>
    <row r="650" spans="1:9" ht="12.75">
      <c r="A650" s="351"/>
      <c r="B650" s="1300" t="s">
        <v>339</v>
      </c>
      <c r="C650" s="1301"/>
      <c r="D650" s="1301"/>
      <c r="E650" s="1302"/>
      <c r="F650" s="305">
        <v>0</v>
      </c>
      <c r="G650" s="304">
        <v>0</v>
      </c>
      <c r="H650" s="305">
        <v>0</v>
      </c>
      <c r="I650" s="328">
        <v>0</v>
      </c>
    </row>
    <row r="651" spans="1:9" ht="12.75">
      <c r="A651" s="351"/>
      <c r="B651" s="1300" t="s">
        <v>340</v>
      </c>
      <c r="C651" s="1301"/>
      <c r="D651" s="1301"/>
      <c r="E651" s="1302"/>
      <c r="F651" s="305">
        <v>0</v>
      </c>
      <c r="G651" s="304">
        <v>1</v>
      </c>
      <c r="H651" s="305">
        <v>0</v>
      </c>
      <c r="I651" s="328">
        <v>0</v>
      </c>
    </row>
    <row r="652" spans="1:9" ht="12.75">
      <c r="A652" s="351"/>
      <c r="B652" s="1300" t="s">
        <v>341</v>
      </c>
      <c r="C652" s="1301"/>
      <c r="D652" s="1301"/>
      <c r="E652" s="1302"/>
      <c r="F652" s="305">
        <v>0</v>
      </c>
      <c r="G652" s="304">
        <v>0</v>
      </c>
      <c r="H652" s="305">
        <v>0</v>
      </c>
      <c r="I652" s="328">
        <v>0</v>
      </c>
    </row>
    <row r="653" spans="1:9" ht="12.75">
      <c r="A653" s="351"/>
      <c r="B653" s="1300" t="s">
        <v>342</v>
      </c>
      <c r="C653" s="1301"/>
      <c r="D653" s="1301"/>
      <c r="E653" s="1302"/>
      <c r="F653" s="305">
        <v>0</v>
      </c>
      <c r="G653" s="304">
        <v>4537</v>
      </c>
      <c r="H653" s="305">
        <v>0</v>
      </c>
      <c r="I653" s="328">
        <v>0</v>
      </c>
    </row>
    <row r="654" spans="1:9" ht="12.75">
      <c r="A654" s="351"/>
      <c r="B654" s="1300" t="s">
        <v>343</v>
      </c>
      <c r="C654" s="1301"/>
      <c r="D654" s="1301"/>
      <c r="E654" s="1302"/>
      <c r="F654" s="305">
        <v>0</v>
      </c>
      <c r="G654" s="304">
        <v>0</v>
      </c>
      <c r="H654" s="305">
        <v>0</v>
      </c>
      <c r="I654" s="328">
        <v>0</v>
      </c>
    </row>
    <row r="655" spans="1:9" ht="12.75">
      <c r="A655" s="351"/>
      <c r="B655" s="1300" t="s">
        <v>344</v>
      </c>
      <c r="C655" s="1301"/>
      <c r="D655" s="1301"/>
      <c r="E655" s="1302"/>
      <c r="F655" s="305">
        <v>0</v>
      </c>
      <c r="G655" s="304">
        <v>0</v>
      </c>
      <c r="H655" s="305">
        <v>0</v>
      </c>
      <c r="I655" s="328">
        <v>0</v>
      </c>
    </row>
    <row r="656" spans="1:9" ht="12.75">
      <c r="A656" s="351"/>
      <c r="B656" s="1300" t="s">
        <v>40</v>
      </c>
      <c r="C656" s="1301"/>
      <c r="D656" s="1301"/>
      <c r="E656" s="1302"/>
      <c r="F656" s="309">
        <v>0</v>
      </c>
      <c r="G656" s="308">
        <v>0</v>
      </c>
      <c r="H656" s="309">
        <v>0</v>
      </c>
      <c r="I656" s="328">
        <v>0</v>
      </c>
    </row>
    <row r="657" spans="1:9" ht="12.75">
      <c r="A657" s="194"/>
      <c r="B657" s="1300"/>
      <c r="C657" s="956"/>
      <c r="D657" s="956"/>
      <c r="E657" s="965"/>
      <c r="F657" s="301"/>
      <c r="G657" s="301"/>
      <c r="H657" s="302"/>
      <c r="I657" s="295"/>
    </row>
    <row r="658" spans="1:9" ht="12.75">
      <c r="A658" s="736" t="s">
        <v>735</v>
      </c>
      <c r="B658" s="1309"/>
      <c r="C658" s="1310"/>
      <c r="D658" s="1310"/>
      <c r="E658" s="1311"/>
      <c r="F658" s="298"/>
      <c r="G658" s="298"/>
      <c r="H658" s="299"/>
      <c r="I658" s="295"/>
    </row>
    <row r="659" spans="1:9" ht="12.75">
      <c r="A659" s="346"/>
      <c r="B659" s="1303" t="s">
        <v>153</v>
      </c>
      <c r="C659" s="1304"/>
      <c r="D659" s="1304"/>
      <c r="E659" s="1305"/>
      <c r="F659" s="300">
        <f>SUM(F660:F661)</f>
        <v>0</v>
      </c>
      <c r="G659" s="300">
        <f>SUM(G660:G661)</f>
        <v>0</v>
      </c>
      <c r="H659" s="300">
        <f>SUM(H660:H661)</f>
        <v>0</v>
      </c>
      <c r="I659" s="294">
        <v>0</v>
      </c>
    </row>
    <row r="660" spans="1:9" ht="12.75">
      <c r="A660" s="351"/>
      <c r="B660" s="1312" t="s">
        <v>723</v>
      </c>
      <c r="C660" s="964"/>
      <c r="D660" s="964"/>
      <c r="E660" s="965"/>
      <c r="F660" s="305">
        <v>0</v>
      </c>
      <c r="G660" s="304">
        <v>0</v>
      </c>
      <c r="H660" s="305">
        <v>0</v>
      </c>
      <c r="I660" s="328">
        <v>0</v>
      </c>
    </row>
    <row r="661" spans="1:9" ht="12.75">
      <c r="A661" s="351"/>
      <c r="B661" s="1300" t="s">
        <v>347</v>
      </c>
      <c r="C661" s="1301"/>
      <c r="D661" s="1301"/>
      <c r="E661" s="1302"/>
      <c r="F661" s="305">
        <v>0</v>
      </c>
      <c r="G661" s="304">
        <v>0</v>
      </c>
      <c r="H661" s="304">
        <v>0</v>
      </c>
      <c r="I661" s="328">
        <v>0</v>
      </c>
    </row>
    <row r="662" spans="1:9" ht="12.75">
      <c r="A662" s="351"/>
      <c r="B662" s="1303" t="s">
        <v>154</v>
      </c>
      <c r="C662" s="1304"/>
      <c r="D662" s="1304"/>
      <c r="E662" s="1305"/>
      <c r="F662" s="300">
        <f>SUM(F663:F669)</f>
        <v>0</v>
      </c>
      <c r="G662" s="300">
        <f>SUM(G663:G669)</f>
        <v>0</v>
      </c>
      <c r="H662" s="300">
        <f>SUM(H663:H669)</f>
        <v>0</v>
      </c>
      <c r="I662" s="294">
        <v>0</v>
      </c>
    </row>
    <row r="663" spans="1:9" ht="12.75">
      <c r="A663" s="351"/>
      <c r="B663" s="1300" t="s">
        <v>334</v>
      </c>
      <c r="C663" s="1301"/>
      <c r="D663" s="1301"/>
      <c r="E663" s="1302"/>
      <c r="F663" s="305">
        <v>0</v>
      </c>
      <c r="G663" s="304">
        <v>0</v>
      </c>
      <c r="H663" s="305">
        <v>0</v>
      </c>
      <c r="I663" s="328">
        <v>0</v>
      </c>
    </row>
    <row r="664" spans="1:9" ht="12.75">
      <c r="A664" s="351"/>
      <c r="B664" s="1300" t="s">
        <v>339</v>
      </c>
      <c r="C664" s="1301"/>
      <c r="D664" s="1301"/>
      <c r="E664" s="1302"/>
      <c r="F664" s="305">
        <v>0</v>
      </c>
      <c r="G664" s="304">
        <v>0</v>
      </c>
      <c r="H664" s="305">
        <v>0</v>
      </c>
      <c r="I664" s="328">
        <v>0</v>
      </c>
    </row>
    <row r="665" spans="1:9" ht="12.75">
      <c r="A665" s="351"/>
      <c r="B665" s="1300" t="s">
        <v>340</v>
      </c>
      <c r="C665" s="1301"/>
      <c r="D665" s="1301"/>
      <c r="E665" s="1302"/>
      <c r="F665" s="305">
        <v>0</v>
      </c>
      <c r="G665" s="304">
        <v>0</v>
      </c>
      <c r="H665" s="305">
        <v>0</v>
      </c>
      <c r="I665" s="328">
        <v>0</v>
      </c>
    </row>
    <row r="666" spans="1:9" ht="12.75">
      <c r="A666" s="351"/>
      <c r="B666" s="1300" t="s">
        <v>341</v>
      </c>
      <c r="C666" s="1301"/>
      <c r="D666" s="1301"/>
      <c r="E666" s="1302"/>
      <c r="F666" s="305">
        <v>0</v>
      </c>
      <c r="G666" s="304">
        <v>0</v>
      </c>
      <c r="H666" s="305">
        <v>0</v>
      </c>
      <c r="I666" s="328">
        <v>0</v>
      </c>
    </row>
    <row r="667" spans="1:9" ht="12.75">
      <c r="A667" s="351"/>
      <c r="B667" s="1300" t="s">
        <v>342</v>
      </c>
      <c r="C667" s="1301"/>
      <c r="D667" s="1301"/>
      <c r="E667" s="1302"/>
      <c r="F667" s="305">
        <v>0</v>
      </c>
      <c r="G667" s="304">
        <v>0</v>
      </c>
      <c r="H667" s="305">
        <v>0</v>
      </c>
      <c r="I667" s="328">
        <v>0</v>
      </c>
    </row>
    <row r="668" spans="1:9" ht="12.75">
      <c r="A668" s="351"/>
      <c r="B668" s="1300" t="s">
        <v>343</v>
      </c>
      <c r="C668" s="1301"/>
      <c r="D668" s="1301"/>
      <c r="E668" s="1302"/>
      <c r="F668" s="305">
        <v>0</v>
      </c>
      <c r="G668" s="304">
        <v>0</v>
      </c>
      <c r="H668" s="305">
        <v>0</v>
      </c>
      <c r="I668" s="328">
        <v>0</v>
      </c>
    </row>
    <row r="669" spans="1:9" ht="12.75">
      <c r="A669" s="351"/>
      <c r="B669" s="1300" t="s">
        <v>344</v>
      </c>
      <c r="C669" s="1301"/>
      <c r="D669" s="1301"/>
      <c r="E669" s="1302"/>
      <c r="F669" s="305">
        <v>0</v>
      </c>
      <c r="G669" s="304">
        <v>0</v>
      </c>
      <c r="H669" s="305">
        <v>0</v>
      </c>
      <c r="I669" s="328">
        <v>0</v>
      </c>
    </row>
    <row r="670" spans="1:9" ht="12.75">
      <c r="A670" s="351"/>
      <c r="B670" s="1300" t="s">
        <v>40</v>
      </c>
      <c r="C670" s="1301"/>
      <c r="D670" s="1301"/>
      <c r="E670" s="1302"/>
      <c r="F670" s="309">
        <v>0</v>
      </c>
      <c r="G670" s="308">
        <v>0</v>
      </c>
      <c r="H670" s="309">
        <v>0</v>
      </c>
      <c r="I670" s="328">
        <v>0</v>
      </c>
    </row>
    <row r="671" spans="1:9" ht="12.75">
      <c r="A671" s="346"/>
      <c r="B671" s="678"/>
      <c r="C671" s="284"/>
      <c r="D671" s="284"/>
      <c r="E671" s="679"/>
      <c r="F671" s="309"/>
      <c r="G671" s="308"/>
      <c r="H671" s="309"/>
      <c r="I671" s="328"/>
    </row>
    <row r="672" spans="1:9" ht="12.75">
      <c r="A672" s="736" t="s">
        <v>738</v>
      </c>
      <c r="B672" s="1309" t="s">
        <v>737</v>
      </c>
      <c r="C672" s="964"/>
      <c r="D672" s="964"/>
      <c r="E672" s="965"/>
      <c r="F672" s="298"/>
      <c r="G672" s="298"/>
      <c r="H672" s="299"/>
      <c r="I672" s="295"/>
    </row>
    <row r="673" spans="1:9" ht="12.75">
      <c r="A673" s="346"/>
      <c r="B673" s="1303" t="s">
        <v>153</v>
      </c>
      <c r="C673" s="1304"/>
      <c r="D673" s="1304"/>
      <c r="E673" s="1305"/>
      <c r="F673" s="300">
        <f>SUM(F674:F675)</f>
        <v>0</v>
      </c>
      <c r="G673" s="300">
        <f>SUM(G674:G675)</f>
        <v>820</v>
      </c>
      <c r="H673" s="300">
        <f>SUM(H674:H675)</f>
        <v>0</v>
      </c>
      <c r="I673" s="294">
        <v>0</v>
      </c>
    </row>
    <row r="674" spans="1:9" ht="12.75">
      <c r="A674" s="351"/>
      <c r="B674" s="1312" t="s">
        <v>346</v>
      </c>
      <c r="C674" s="964"/>
      <c r="D674" s="964"/>
      <c r="E674" s="965"/>
      <c r="F674" s="305">
        <v>0</v>
      </c>
      <c r="G674" s="304">
        <v>820</v>
      </c>
      <c r="H674" s="305">
        <v>0</v>
      </c>
      <c r="I674" s="328">
        <v>0</v>
      </c>
    </row>
    <row r="675" spans="1:9" ht="12.75">
      <c r="A675" s="351"/>
      <c r="B675" s="1300" t="s">
        <v>347</v>
      </c>
      <c r="C675" s="1301"/>
      <c r="D675" s="1301"/>
      <c r="E675" s="1302"/>
      <c r="F675" s="305">
        <v>0</v>
      </c>
      <c r="G675" s="304">
        <v>0</v>
      </c>
      <c r="H675" s="304">
        <v>0</v>
      </c>
      <c r="I675" s="328">
        <v>0</v>
      </c>
    </row>
    <row r="676" spans="1:9" ht="12.75">
      <c r="A676" s="351"/>
      <c r="B676" s="1303" t="s">
        <v>154</v>
      </c>
      <c r="C676" s="1304"/>
      <c r="D676" s="1304"/>
      <c r="E676" s="1305"/>
      <c r="F676" s="300">
        <f>SUM(F677:F683)</f>
        <v>0</v>
      </c>
      <c r="G676" s="300">
        <f>SUM(G677:G683)</f>
        <v>0</v>
      </c>
      <c r="H676" s="300">
        <f>SUM(H677:H683)</f>
        <v>0</v>
      </c>
      <c r="I676" s="294">
        <v>0</v>
      </c>
    </row>
    <row r="677" spans="1:9" ht="12.75">
      <c r="A677" s="351"/>
      <c r="B677" s="1300" t="s">
        <v>334</v>
      </c>
      <c r="C677" s="1301"/>
      <c r="D677" s="1301"/>
      <c r="E677" s="1302"/>
      <c r="F677" s="305">
        <v>0</v>
      </c>
      <c r="G677" s="304">
        <v>0</v>
      </c>
      <c r="H677" s="305">
        <v>0</v>
      </c>
      <c r="I677" s="328">
        <v>0</v>
      </c>
    </row>
    <row r="678" spans="1:9" ht="12.75">
      <c r="A678" s="351"/>
      <c r="B678" s="1300" t="s">
        <v>339</v>
      </c>
      <c r="C678" s="1301"/>
      <c r="D678" s="1301"/>
      <c r="E678" s="1302"/>
      <c r="F678" s="305">
        <v>0</v>
      </c>
      <c r="G678" s="304">
        <v>0</v>
      </c>
      <c r="H678" s="305">
        <v>0</v>
      </c>
      <c r="I678" s="328">
        <v>0</v>
      </c>
    </row>
    <row r="679" spans="1:9" ht="12.75">
      <c r="A679" s="351"/>
      <c r="B679" s="1300" t="s">
        <v>340</v>
      </c>
      <c r="C679" s="1301"/>
      <c r="D679" s="1301"/>
      <c r="E679" s="1302"/>
      <c r="F679" s="305">
        <v>0</v>
      </c>
      <c r="G679" s="304">
        <v>0</v>
      </c>
      <c r="H679" s="305">
        <v>0</v>
      </c>
      <c r="I679" s="328">
        <v>0</v>
      </c>
    </row>
    <row r="680" spans="1:9" ht="12.75">
      <c r="A680" s="351"/>
      <c r="B680" s="1300" t="s">
        <v>341</v>
      </c>
      <c r="C680" s="1301"/>
      <c r="D680" s="1301"/>
      <c r="E680" s="1302"/>
      <c r="F680" s="305">
        <v>0</v>
      </c>
      <c r="G680" s="304">
        <v>0</v>
      </c>
      <c r="H680" s="305">
        <v>0</v>
      </c>
      <c r="I680" s="328">
        <v>0</v>
      </c>
    </row>
    <row r="681" spans="1:9" ht="12.75">
      <c r="A681" s="351"/>
      <c r="B681" s="1300" t="s">
        <v>342</v>
      </c>
      <c r="C681" s="1301"/>
      <c r="D681" s="1301"/>
      <c r="E681" s="1302"/>
      <c r="F681" s="305">
        <v>0</v>
      </c>
      <c r="G681" s="304">
        <v>0</v>
      </c>
      <c r="H681" s="305">
        <v>0</v>
      </c>
      <c r="I681" s="328">
        <v>0</v>
      </c>
    </row>
    <row r="682" spans="1:9" ht="12.75">
      <c r="A682" s="351"/>
      <c r="B682" s="1300" t="s">
        <v>343</v>
      </c>
      <c r="C682" s="1301"/>
      <c r="D682" s="1301"/>
      <c r="E682" s="1302"/>
      <c r="F682" s="305">
        <v>0</v>
      </c>
      <c r="G682" s="304">
        <v>0</v>
      </c>
      <c r="H682" s="305">
        <v>0</v>
      </c>
      <c r="I682" s="328">
        <v>0</v>
      </c>
    </row>
    <row r="683" spans="1:9" ht="12.75">
      <c r="A683" s="351"/>
      <c r="B683" s="1300" t="s">
        <v>344</v>
      </c>
      <c r="C683" s="1301"/>
      <c r="D683" s="1301"/>
      <c r="E683" s="1302"/>
      <c r="F683" s="305">
        <v>0</v>
      </c>
      <c r="G683" s="304">
        <v>0</v>
      </c>
      <c r="H683" s="305">
        <v>0</v>
      </c>
      <c r="I683" s="328">
        <v>0</v>
      </c>
    </row>
    <row r="684" spans="1:9" ht="12.75">
      <c r="A684" s="351"/>
      <c r="B684" s="1300" t="s">
        <v>40</v>
      </c>
      <c r="C684" s="1301"/>
      <c r="D684" s="1301"/>
      <c r="E684" s="1302"/>
      <c r="F684" s="309">
        <v>0</v>
      </c>
      <c r="G684" s="304">
        <v>0</v>
      </c>
      <c r="H684" s="309">
        <v>0</v>
      </c>
      <c r="I684" s="328">
        <v>0</v>
      </c>
    </row>
    <row r="685" spans="1:9" ht="12.75">
      <c r="A685" s="351"/>
      <c r="B685" s="1300"/>
      <c r="C685" s="1301"/>
      <c r="D685" s="1301"/>
      <c r="E685" s="1302"/>
      <c r="F685" s="305"/>
      <c r="G685" s="304"/>
      <c r="H685" s="305"/>
      <c r="I685" s="328"/>
    </row>
    <row r="686" spans="1:9" ht="12.75">
      <c r="A686" s="737" t="s">
        <v>739</v>
      </c>
      <c r="B686" s="1309" t="s">
        <v>740</v>
      </c>
      <c r="C686" s="1310"/>
      <c r="D686" s="1310"/>
      <c r="E686" s="1311"/>
      <c r="F686" s="309"/>
      <c r="G686" s="308"/>
      <c r="H686" s="309"/>
      <c r="I686" s="328"/>
    </row>
    <row r="687" spans="1:9" ht="12.75">
      <c r="A687" s="352"/>
      <c r="B687" s="1303" t="s">
        <v>153</v>
      </c>
      <c r="C687" s="1304"/>
      <c r="D687" s="1304"/>
      <c r="E687" s="1305"/>
      <c r="F687" s="300">
        <f>SUM(F688:F689)</f>
        <v>0</v>
      </c>
      <c r="G687" s="300">
        <f>SUM(G688:G689)</f>
        <v>675</v>
      </c>
      <c r="H687" s="300">
        <f>SUM(H688:H689)</f>
        <v>0</v>
      </c>
      <c r="I687" s="294">
        <f>H687/G687*100</f>
        <v>0</v>
      </c>
    </row>
    <row r="688" spans="1:9" ht="12.75">
      <c r="A688" s="346"/>
      <c r="B688" s="1312" t="s">
        <v>346</v>
      </c>
      <c r="C688" s="964"/>
      <c r="D688" s="964"/>
      <c r="E688" s="965"/>
      <c r="F688" s="305">
        <v>0</v>
      </c>
      <c r="G688" s="304">
        <v>675</v>
      </c>
      <c r="H688" s="305">
        <v>0</v>
      </c>
      <c r="I688" s="328">
        <f>H688/G688*100</f>
        <v>0</v>
      </c>
    </row>
    <row r="689" spans="1:9" ht="12.75">
      <c r="A689" s="351"/>
      <c r="B689" s="1300" t="s">
        <v>347</v>
      </c>
      <c r="C689" s="1301"/>
      <c r="D689" s="1301"/>
      <c r="E689" s="1302"/>
      <c r="F689" s="305">
        <v>0</v>
      </c>
      <c r="G689" s="304">
        <v>0</v>
      </c>
      <c r="H689" s="304">
        <v>0</v>
      </c>
      <c r="I689" s="328">
        <v>0</v>
      </c>
    </row>
    <row r="690" spans="1:9" ht="12.75">
      <c r="A690" s="351"/>
      <c r="B690" s="1303" t="s">
        <v>154</v>
      </c>
      <c r="C690" s="1304"/>
      <c r="D690" s="1304"/>
      <c r="E690" s="1305"/>
      <c r="F690" s="300">
        <f>SUM(F691:F697)</f>
        <v>0</v>
      </c>
      <c r="G690" s="300">
        <f>SUM(G691:G697)</f>
        <v>0</v>
      </c>
      <c r="H690" s="300">
        <f>SUM(H691:H697)</f>
        <v>0</v>
      </c>
      <c r="I690" s="294">
        <v>0</v>
      </c>
    </row>
    <row r="691" spans="1:9" ht="12.75">
      <c r="A691" s="351"/>
      <c r="B691" s="1300" t="s">
        <v>334</v>
      </c>
      <c r="C691" s="1301"/>
      <c r="D691" s="1301"/>
      <c r="E691" s="1302"/>
      <c r="F691" s="305">
        <v>0</v>
      </c>
      <c r="G691" s="304">
        <v>0</v>
      </c>
      <c r="H691" s="305">
        <v>0</v>
      </c>
      <c r="I691" s="328">
        <v>0</v>
      </c>
    </row>
    <row r="692" spans="1:9" ht="12.75">
      <c r="A692" s="351"/>
      <c r="B692" s="1300" t="s">
        <v>339</v>
      </c>
      <c r="C692" s="1301"/>
      <c r="D692" s="1301"/>
      <c r="E692" s="1302"/>
      <c r="F692" s="305">
        <v>0</v>
      </c>
      <c r="G692" s="304">
        <v>0</v>
      </c>
      <c r="H692" s="305">
        <v>0</v>
      </c>
      <c r="I692" s="328">
        <v>0</v>
      </c>
    </row>
    <row r="693" spans="1:9" ht="12.75">
      <c r="A693" s="351"/>
      <c r="B693" s="1300" t="s">
        <v>340</v>
      </c>
      <c r="C693" s="1301"/>
      <c r="D693" s="1301"/>
      <c r="E693" s="1302"/>
      <c r="F693" s="305">
        <v>0</v>
      </c>
      <c r="G693" s="304">
        <v>0</v>
      </c>
      <c r="H693" s="305">
        <v>0</v>
      </c>
      <c r="I693" s="328">
        <v>0</v>
      </c>
    </row>
    <row r="694" spans="1:9" ht="12.75">
      <c r="A694" s="351"/>
      <c r="B694" s="1300" t="s">
        <v>341</v>
      </c>
      <c r="C694" s="1301"/>
      <c r="D694" s="1301"/>
      <c r="E694" s="1302"/>
      <c r="F694" s="305">
        <v>0</v>
      </c>
      <c r="G694" s="304">
        <v>0</v>
      </c>
      <c r="H694" s="305">
        <v>0</v>
      </c>
      <c r="I694" s="328">
        <v>0</v>
      </c>
    </row>
    <row r="695" spans="1:9" ht="12.75">
      <c r="A695" s="351"/>
      <c r="B695" s="1300" t="s">
        <v>342</v>
      </c>
      <c r="C695" s="1301"/>
      <c r="D695" s="1301"/>
      <c r="E695" s="1302"/>
      <c r="F695" s="305">
        <v>0</v>
      </c>
      <c r="G695" s="304">
        <v>0</v>
      </c>
      <c r="H695" s="305">
        <v>0</v>
      </c>
      <c r="I695" s="328">
        <v>0</v>
      </c>
    </row>
    <row r="696" spans="1:9" ht="12.75">
      <c r="A696" s="351"/>
      <c r="B696" s="1300" t="s">
        <v>343</v>
      </c>
      <c r="C696" s="1301"/>
      <c r="D696" s="1301"/>
      <c r="E696" s="1302"/>
      <c r="F696" s="305">
        <v>0</v>
      </c>
      <c r="G696" s="304">
        <v>0</v>
      </c>
      <c r="H696" s="305">
        <v>0</v>
      </c>
      <c r="I696" s="328">
        <v>0</v>
      </c>
    </row>
    <row r="697" spans="1:9" ht="12.75">
      <c r="A697" s="351"/>
      <c r="B697" s="1300" t="s">
        <v>344</v>
      </c>
      <c r="C697" s="1301"/>
      <c r="D697" s="1301"/>
      <c r="E697" s="1302"/>
      <c r="F697" s="305">
        <v>0</v>
      </c>
      <c r="G697" s="304">
        <v>0</v>
      </c>
      <c r="H697" s="305">
        <v>0</v>
      </c>
      <c r="I697" s="328">
        <v>0</v>
      </c>
    </row>
    <row r="698" spans="1:9" ht="12.75">
      <c r="A698" s="351"/>
      <c r="B698" s="1300" t="s">
        <v>40</v>
      </c>
      <c r="C698" s="1301"/>
      <c r="D698" s="1301"/>
      <c r="E698" s="1302"/>
      <c r="F698" s="309">
        <v>0</v>
      </c>
      <c r="G698" s="304">
        <v>0</v>
      </c>
      <c r="H698" s="309">
        <v>0</v>
      </c>
      <c r="I698" s="328">
        <v>0</v>
      </c>
    </row>
    <row r="699" spans="1:9" ht="12.75">
      <c r="A699" s="351"/>
      <c r="B699" s="1300"/>
      <c r="C699" s="1301"/>
      <c r="D699" s="1301"/>
      <c r="E699" s="1302"/>
      <c r="F699" s="305"/>
      <c r="G699" s="304"/>
      <c r="H699" s="305"/>
      <c r="I699" s="328"/>
    </row>
    <row r="700" spans="1:9" ht="12.75">
      <c r="A700" s="351"/>
      <c r="B700" s="1300"/>
      <c r="C700" s="1301"/>
      <c r="D700" s="1301"/>
      <c r="E700" s="1302"/>
      <c r="F700" s="305"/>
      <c r="G700" s="304"/>
      <c r="H700" s="305"/>
      <c r="I700" s="328"/>
    </row>
    <row r="701" spans="1:9" ht="13.5" thickBot="1">
      <c r="A701" s="733"/>
      <c r="B701" s="1306"/>
      <c r="C701" s="1307"/>
      <c r="D701" s="1307"/>
      <c r="E701" s="1308"/>
      <c r="F701" s="315"/>
      <c r="G701" s="314"/>
      <c r="H701" s="315"/>
      <c r="I701" s="734"/>
    </row>
    <row r="702" ht="13.5" thickTop="1"/>
    <row r="704" spans="6:9" ht="15.75">
      <c r="F704" s="347"/>
      <c r="G704" s="452" t="s">
        <v>41</v>
      </c>
      <c r="H704" s="240"/>
      <c r="I704" s="240"/>
    </row>
    <row r="705" spans="6:8" ht="12.75">
      <c r="F705" s="347"/>
      <c r="G705" s="347"/>
      <c r="H705" s="347"/>
    </row>
    <row r="706" spans="6:9" ht="13.5" thickBot="1">
      <c r="F706" s="347"/>
      <c r="G706" s="347"/>
      <c r="H706" s="347"/>
      <c r="I706" s="349" t="s">
        <v>70</v>
      </c>
    </row>
    <row r="707" spans="1:9" ht="13.5" thickTop="1">
      <c r="A707" s="735" t="s">
        <v>741</v>
      </c>
      <c r="B707" s="1313" t="s">
        <v>731</v>
      </c>
      <c r="C707" s="1314"/>
      <c r="D707" s="1314"/>
      <c r="E707" s="1315"/>
      <c r="F707" s="325"/>
      <c r="G707" s="325"/>
      <c r="H707" s="326"/>
      <c r="I707" s="327"/>
    </row>
    <row r="708" spans="1:9" ht="12.75">
      <c r="A708" s="346"/>
      <c r="B708" s="1303" t="s">
        <v>153</v>
      </c>
      <c r="C708" s="1304"/>
      <c r="D708" s="1304"/>
      <c r="E708" s="1305"/>
      <c r="F708" s="300">
        <f>SUM(F709:F711)</f>
        <v>0</v>
      </c>
      <c r="G708" s="300">
        <f>SUM(G709:G711)</f>
        <v>3655</v>
      </c>
      <c r="H708" s="300">
        <f>SUM(H709:H711)</f>
        <v>0</v>
      </c>
      <c r="I708" s="294">
        <f>H708/G708*100</f>
        <v>0</v>
      </c>
    </row>
    <row r="709" spans="1:9" ht="12.75">
      <c r="A709" s="351"/>
      <c r="B709" s="1312" t="s">
        <v>742</v>
      </c>
      <c r="C709" s="1301"/>
      <c r="D709" s="1301"/>
      <c r="E709" s="1302"/>
      <c r="F709" s="305">
        <v>0</v>
      </c>
      <c r="G709" s="304">
        <v>3655</v>
      </c>
      <c r="H709" s="305">
        <v>0</v>
      </c>
      <c r="I709" s="328">
        <v>0</v>
      </c>
    </row>
    <row r="710" spans="1:9" ht="12.75">
      <c r="A710" s="351"/>
      <c r="B710" s="1300" t="s">
        <v>60</v>
      </c>
      <c r="C710" s="964"/>
      <c r="D710" s="964"/>
      <c r="E710" s="965"/>
      <c r="F710" s="305">
        <v>0</v>
      </c>
      <c r="G710" s="304">
        <v>0</v>
      </c>
      <c r="H710" s="305">
        <v>0</v>
      </c>
      <c r="I710" s="328">
        <v>0</v>
      </c>
    </row>
    <row r="711" spans="1:9" ht="12.75">
      <c r="A711" s="351"/>
      <c r="B711" s="1300" t="s">
        <v>347</v>
      </c>
      <c r="C711" s="1301"/>
      <c r="D711" s="1301"/>
      <c r="E711" s="1302"/>
      <c r="F711" s="305">
        <v>0</v>
      </c>
      <c r="G711" s="304">
        <v>0</v>
      </c>
      <c r="H711" s="304">
        <v>0</v>
      </c>
      <c r="I711" s="328">
        <v>0</v>
      </c>
    </row>
    <row r="712" spans="1:9" ht="12.75">
      <c r="A712" s="351"/>
      <c r="B712" s="1303" t="s">
        <v>154</v>
      </c>
      <c r="C712" s="1304"/>
      <c r="D712" s="1304"/>
      <c r="E712" s="1305"/>
      <c r="F712" s="300">
        <f>SUM(F713:F719)</f>
        <v>0</v>
      </c>
      <c r="G712" s="300">
        <f>SUM(G713:G719)</f>
        <v>3189</v>
      </c>
      <c r="H712" s="300">
        <f>SUM(H713:H719)</f>
        <v>0</v>
      </c>
      <c r="I712" s="294">
        <f>H712/G712*100</f>
        <v>0</v>
      </c>
    </row>
    <row r="713" spans="1:9" ht="12.75">
      <c r="A713" s="351"/>
      <c r="B713" s="1300" t="s">
        <v>334</v>
      </c>
      <c r="C713" s="1301"/>
      <c r="D713" s="1301"/>
      <c r="E713" s="1302"/>
      <c r="F713" s="305">
        <v>0</v>
      </c>
      <c r="G713" s="304">
        <v>0</v>
      </c>
      <c r="H713" s="305">
        <v>0</v>
      </c>
      <c r="I713" s="328">
        <v>0</v>
      </c>
    </row>
    <row r="714" spans="1:9" ht="12.75">
      <c r="A714" s="351"/>
      <c r="B714" s="1300" t="s">
        <v>339</v>
      </c>
      <c r="C714" s="1301"/>
      <c r="D714" s="1301"/>
      <c r="E714" s="1302"/>
      <c r="F714" s="305">
        <v>0</v>
      </c>
      <c r="G714" s="304">
        <v>0</v>
      </c>
      <c r="H714" s="305">
        <v>0</v>
      </c>
      <c r="I714" s="328">
        <v>0</v>
      </c>
    </row>
    <row r="715" spans="1:9" ht="12.75">
      <c r="A715" s="351"/>
      <c r="B715" s="1300" t="s">
        <v>340</v>
      </c>
      <c r="C715" s="1301"/>
      <c r="D715" s="1301"/>
      <c r="E715" s="1302"/>
      <c r="F715" s="305">
        <v>0</v>
      </c>
      <c r="G715" s="304">
        <v>0</v>
      </c>
      <c r="H715" s="305">
        <v>0</v>
      </c>
      <c r="I715" s="328">
        <v>0</v>
      </c>
    </row>
    <row r="716" spans="1:9" ht="12.75">
      <c r="A716" s="351"/>
      <c r="B716" s="1300" t="s">
        <v>341</v>
      </c>
      <c r="C716" s="1301"/>
      <c r="D716" s="1301"/>
      <c r="E716" s="1302"/>
      <c r="F716" s="305">
        <v>0</v>
      </c>
      <c r="G716" s="304">
        <v>0</v>
      </c>
      <c r="H716" s="305">
        <v>0</v>
      </c>
      <c r="I716" s="328">
        <v>0</v>
      </c>
    </row>
    <row r="717" spans="1:9" ht="12.75">
      <c r="A717" s="351"/>
      <c r="B717" s="1300" t="s">
        <v>342</v>
      </c>
      <c r="C717" s="1301"/>
      <c r="D717" s="1301"/>
      <c r="E717" s="1302"/>
      <c r="F717" s="305">
        <v>0</v>
      </c>
      <c r="G717" s="304">
        <v>0</v>
      </c>
      <c r="H717" s="305">
        <v>0</v>
      </c>
      <c r="I717" s="328">
        <v>0</v>
      </c>
    </row>
    <row r="718" spans="1:9" ht="12.75">
      <c r="A718" s="351"/>
      <c r="B718" s="1300" t="s">
        <v>343</v>
      </c>
      <c r="C718" s="1301"/>
      <c r="D718" s="1301"/>
      <c r="E718" s="1302"/>
      <c r="F718" s="305">
        <v>0</v>
      </c>
      <c r="G718" s="304">
        <v>0</v>
      </c>
      <c r="H718" s="305">
        <v>0</v>
      </c>
      <c r="I718" s="328">
        <v>0</v>
      </c>
    </row>
    <row r="719" spans="1:9" ht="12.75">
      <c r="A719" s="351"/>
      <c r="B719" s="1300" t="s">
        <v>344</v>
      </c>
      <c r="C719" s="1301"/>
      <c r="D719" s="1301"/>
      <c r="E719" s="1302"/>
      <c r="F719" s="305">
        <v>0</v>
      </c>
      <c r="G719" s="304">
        <v>3189</v>
      </c>
      <c r="H719" s="305">
        <v>0</v>
      </c>
      <c r="I719" s="328">
        <v>0</v>
      </c>
    </row>
    <row r="720" spans="1:9" ht="12.75">
      <c r="A720" s="351"/>
      <c r="B720" s="1300" t="s">
        <v>40</v>
      </c>
      <c r="C720" s="1301"/>
      <c r="D720" s="1301"/>
      <c r="E720" s="1302"/>
      <c r="F720" s="309">
        <v>0</v>
      </c>
      <c r="G720" s="308">
        <v>0</v>
      </c>
      <c r="H720" s="309">
        <v>0</v>
      </c>
      <c r="I720" s="328">
        <v>0</v>
      </c>
    </row>
    <row r="721" spans="1:9" ht="12.75">
      <c r="A721" s="194"/>
      <c r="B721" s="1300"/>
      <c r="C721" s="956"/>
      <c r="D721" s="956"/>
      <c r="E721" s="965"/>
      <c r="F721" s="301"/>
      <c r="G721" s="301"/>
      <c r="H721" s="302"/>
      <c r="I721" s="295"/>
    </row>
    <row r="722" spans="1:9" ht="12.75">
      <c r="A722" s="736" t="s">
        <v>743</v>
      </c>
      <c r="B722" s="1309" t="s">
        <v>748</v>
      </c>
      <c r="C722" s="1310"/>
      <c r="D722" s="1310"/>
      <c r="E722" s="1311"/>
      <c r="F722" s="298"/>
      <c r="G722" s="298"/>
      <c r="H722" s="299"/>
      <c r="I722" s="295"/>
    </row>
    <row r="723" spans="1:9" ht="12.75">
      <c r="A723" s="346"/>
      <c r="B723" s="1303" t="s">
        <v>153</v>
      </c>
      <c r="C723" s="1304"/>
      <c r="D723" s="1304"/>
      <c r="E723" s="1305"/>
      <c r="F723" s="300">
        <f>SUM(F724:F725)</f>
        <v>0</v>
      </c>
      <c r="G723" s="300">
        <f>SUM(G724:G725)</f>
        <v>3000</v>
      </c>
      <c r="H723" s="300">
        <f>SUM(H724:H725)</f>
        <v>0</v>
      </c>
      <c r="I723" s="294">
        <f>H723/G723*100</f>
        <v>0</v>
      </c>
    </row>
    <row r="724" spans="1:9" ht="12.75">
      <c r="A724" s="351"/>
      <c r="B724" s="1312" t="s">
        <v>240</v>
      </c>
      <c r="C724" s="964"/>
      <c r="D724" s="964"/>
      <c r="E724" s="965"/>
      <c r="F724" s="305">
        <v>0</v>
      </c>
      <c r="G724" s="304">
        <v>3000</v>
      </c>
      <c r="H724" s="305">
        <v>0</v>
      </c>
      <c r="I724" s="328">
        <v>0</v>
      </c>
    </row>
    <row r="725" spans="1:9" ht="12.75">
      <c r="A725" s="351"/>
      <c r="B725" s="1300" t="s">
        <v>347</v>
      </c>
      <c r="C725" s="1301"/>
      <c r="D725" s="1301"/>
      <c r="E725" s="1302"/>
      <c r="F725" s="305">
        <v>0</v>
      </c>
      <c r="G725" s="304">
        <v>0</v>
      </c>
      <c r="H725" s="304">
        <v>0</v>
      </c>
      <c r="I725" s="328">
        <v>0</v>
      </c>
    </row>
    <row r="726" spans="1:9" ht="12.75">
      <c r="A726" s="351"/>
      <c r="B726" s="1303" t="s">
        <v>154</v>
      </c>
      <c r="C726" s="1304"/>
      <c r="D726" s="1304"/>
      <c r="E726" s="1305"/>
      <c r="F726" s="300">
        <f>SUM(F727:F733)</f>
        <v>0</v>
      </c>
      <c r="G726" s="300">
        <f>SUM(G727:G733)</f>
        <v>3000</v>
      </c>
      <c r="H726" s="300">
        <f>SUM(H727:H733)</f>
        <v>0</v>
      </c>
      <c r="I726" s="294">
        <v>0</v>
      </c>
    </row>
    <row r="727" spans="1:9" ht="12.75">
      <c r="A727" s="351"/>
      <c r="B727" s="1300" t="s">
        <v>334</v>
      </c>
      <c r="C727" s="1301"/>
      <c r="D727" s="1301"/>
      <c r="E727" s="1302"/>
      <c r="F727" s="305">
        <v>0</v>
      </c>
      <c r="G727" s="304">
        <v>0</v>
      </c>
      <c r="H727" s="305">
        <v>0</v>
      </c>
      <c r="I727" s="328">
        <v>0</v>
      </c>
    </row>
    <row r="728" spans="1:9" ht="12.75">
      <c r="A728" s="351"/>
      <c r="B728" s="1300" t="s">
        <v>339</v>
      </c>
      <c r="C728" s="1301"/>
      <c r="D728" s="1301"/>
      <c r="E728" s="1302"/>
      <c r="F728" s="305">
        <v>0</v>
      </c>
      <c r="G728" s="304">
        <v>0</v>
      </c>
      <c r="H728" s="305">
        <v>0</v>
      </c>
      <c r="I728" s="328">
        <v>0</v>
      </c>
    </row>
    <row r="729" spans="1:9" ht="12.75">
      <c r="A729" s="351"/>
      <c r="B729" s="1300" t="s">
        <v>340</v>
      </c>
      <c r="C729" s="1301"/>
      <c r="D729" s="1301"/>
      <c r="E729" s="1302"/>
      <c r="F729" s="305">
        <v>0</v>
      </c>
      <c r="G729" s="304">
        <v>0</v>
      </c>
      <c r="H729" s="305">
        <v>0</v>
      </c>
      <c r="I729" s="328">
        <v>0</v>
      </c>
    </row>
    <row r="730" spans="1:9" ht="12.75">
      <c r="A730" s="351"/>
      <c r="B730" s="1300" t="s">
        <v>341</v>
      </c>
      <c r="C730" s="1301"/>
      <c r="D730" s="1301"/>
      <c r="E730" s="1302"/>
      <c r="F730" s="305">
        <v>0</v>
      </c>
      <c r="G730" s="304">
        <v>0</v>
      </c>
      <c r="H730" s="305">
        <v>0</v>
      </c>
      <c r="I730" s="328">
        <v>0</v>
      </c>
    </row>
    <row r="731" spans="1:9" ht="12.75">
      <c r="A731" s="351"/>
      <c r="B731" s="1300" t="s">
        <v>342</v>
      </c>
      <c r="C731" s="1301"/>
      <c r="D731" s="1301"/>
      <c r="E731" s="1302"/>
      <c r="F731" s="305">
        <v>0</v>
      </c>
      <c r="G731" s="304">
        <v>0</v>
      </c>
      <c r="H731" s="305">
        <v>0</v>
      </c>
      <c r="I731" s="328">
        <v>0</v>
      </c>
    </row>
    <row r="732" spans="1:9" ht="12.75">
      <c r="A732" s="351"/>
      <c r="B732" s="1300" t="s">
        <v>343</v>
      </c>
      <c r="C732" s="1301"/>
      <c r="D732" s="1301"/>
      <c r="E732" s="1302"/>
      <c r="F732" s="305">
        <v>0</v>
      </c>
      <c r="G732" s="304">
        <v>0</v>
      </c>
      <c r="H732" s="305">
        <v>0</v>
      </c>
      <c r="I732" s="328">
        <v>0</v>
      </c>
    </row>
    <row r="733" spans="1:9" ht="12.75">
      <c r="A733" s="351"/>
      <c r="B733" s="1300" t="s">
        <v>344</v>
      </c>
      <c r="C733" s="1301"/>
      <c r="D733" s="1301"/>
      <c r="E733" s="1302"/>
      <c r="F733" s="305">
        <v>0</v>
      </c>
      <c r="G733" s="304">
        <v>3000</v>
      </c>
      <c r="H733" s="305">
        <v>0</v>
      </c>
      <c r="I733" s="328">
        <v>0</v>
      </c>
    </row>
    <row r="734" spans="1:9" ht="12.75">
      <c r="A734" s="351"/>
      <c r="B734" s="1300" t="s">
        <v>40</v>
      </c>
      <c r="C734" s="1301"/>
      <c r="D734" s="1301"/>
      <c r="E734" s="1302"/>
      <c r="F734" s="309">
        <v>0</v>
      </c>
      <c r="G734" s="308">
        <v>0</v>
      </c>
      <c r="H734" s="309">
        <v>0</v>
      </c>
      <c r="I734" s="328">
        <v>0</v>
      </c>
    </row>
    <row r="735" spans="1:9" ht="12.75">
      <c r="A735" s="346"/>
      <c r="B735" s="678"/>
      <c r="C735" s="284"/>
      <c r="D735" s="284"/>
      <c r="E735" s="679"/>
      <c r="F735" s="309"/>
      <c r="G735" s="308"/>
      <c r="H735" s="309"/>
      <c r="I735" s="328"/>
    </row>
    <row r="736" spans="1:9" ht="12.75">
      <c r="A736" s="352" t="s">
        <v>810</v>
      </c>
      <c r="B736" s="1309" t="s">
        <v>811</v>
      </c>
      <c r="C736" s="1310"/>
      <c r="D736" s="1310"/>
      <c r="E736" s="1311"/>
      <c r="F736" s="298"/>
      <c r="G736" s="298"/>
      <c r="H736" s="299"/>
      <c r="I736" s="295"/>
    </row>
    <row r="737" spans="1:9" ht="12.75">
      <c r="A737" s="346"/>
      <c r="B737" s="1303" t="s">
        <v>153</v>
      </c>
      <c r="C737" s="1304"/>
      <c r="D737" s="1304"/>
      <c r="E737" s="1305"/>
      <c r="F737" s="300">
        <f>SUM(F738:F740)</f>
        <v>0</v>
      </c>
      <c r="G737" s="300">
        <f>SUM(G738:G740)</f>
        <v>0</v>
      </c>
      <c r="H737" s="300">
        <f>SUM(H738:H740)</f>
        <v>15876</v>
      </c>
      <c r="I737" s="294">
        <v>0</v>
      </c>
    </row>
    <row r="738" spans="1:9" ht="12.75">
      <c r="A738" s="351"/>
      <c r="B738" s="1300" t="s">
        <v>346</v>
      </c>
      <c r="C738" s="964"/>
      <c r="D738" s="964"/>
      <c r="E738" s="965"/>
      <c r="F738" s="305">
        <v>0</v>
      </c>
      <c r="G738" s="304">
        <v>0</v>
      </c>
      <c r="H738" s="305">
        <v>1520</v>
      </c>
      <c r="I738" s="328">
        <v>0</v>
      </c>
    </row>
    <row r="739" spans="1:9" ht="12.75">
      <c r="A739" s="351"/>
      <c r="B739" s="1300" t="s">
        <v>799</v>
      </c>
      <c r="C739" s="964"/>
      <c r="D739" s="964"/>
      <c r="E739" s="965"/>
      <c r="F739" s="305">
        <v>0</v>
      </c>
      <c r="G739" s="304">
        <v>0</v>
      </c>
      <c r="H739" s="305">
        <v>7417</v>
      </c>
      <c r="I739" s="328">
        <v>0</v>
      </c>
    </row>
    <row r="740" spans="1:9" ht="12.75">
      <c r="A740" s="351"/>
      <c r="B740" s="1300" t="s">
        <v>812</v>
      </c>
      <c r="C740" s="1301"/>
      <c r="D740" s="1301"/>
      <c r="E740" s="1302"/>
      <c r="F740" s="305">
        <v>0</v>
      </c>
      <c r="G740" s="304">
        <v>0</v>
      </c>
      <c r="H740" s="304">
        <v>6939</v>
      </c>
      <c r="I740" s="328">
        <v>0</v>
      </c>
    </row>
    <row r="741" spans="1:9" ht="12.75">
      <c r="A741" s="351"/>
      <c r="B741" s="1303" t="s">
        <v>154</v>
      </c>
      <c r="C741" s="1304"/>
      <c r="D741" s="1304"/>
      <c r="E741" s="1305"/>
      <c r="F741" s="300">
        <f>SUM(F742:F748)</f>
        <v>0</v>
      </c>
      <c r="G741" s="300">
        <f>SUM(G742:G748)</f>
        <v>0</v>
      </c>
      <c r="H741" s="300">
        <f>SUM(H742:H748)</f>
        <v>15876</v>
      </c>
      <c r="I741" s="294">
        <v>0</v>
      </c>
    </row>
    <row r="742" spans="1:9" ht="12.75">
      <c r="A742" s="351"/>
      <c r="B742" s="1300" t="s">
        <v>334</v>
      </c>
      <c r="C742" s="1301"/>
      <c r="D742" s="1301"/>
      <c r="E742" s="1302"/>
      <c r="F742" s="305">
        <v>0</v>
      </c>
      <c r="G742" s="304">
        <v>0</v>
      </c>
      <c r="H742" s="305">
        <v>6304</v>
      </c>
      <c r="I742" s="328">
        <v>0</v>
      </c>
    </row>
    <row r="743" spans="1:9" ht="12.75">
      <c r="A743" s="351"/>
      <c r="B743" s="1300" t="s">
        <v>339</v>
      </c>
      <c r="C743" s="1301"/>
      <c r="D743" s="1301"/>
      <c r="E743" s="1302"/>
      <c r="F743" s="305">
        <v>0</v>
      </c>
      <c r="G743" s="304">
        <v>0</v>
      </c>
      <c r="H743" s="305">
        <v>1682</v>
      </c>
      <c r="I743" s="328">
        <v>0</v>
      </c>
    </row>
    <row r="744" spans="1:9" ht="12.75">
      <c r="A744" s="351"/>
      <c r="B744" s="1300" t="s">
        <v>340</v>
      </c>
      <c r="C744" s="1301"/>
      <c r="D744" s="1301"/>
      <c r="E744" s="1302"/>
      <c r="F744" s="305">
        <v>0</v>
      </c>
      <c r="G744" s="304">
        <v>0</v>
      </c>
      <c r="H744" s="305">
        <v>7890</v>
      </c>
      <c r="I744" s="328">
        <v>0</v>
      </c>
    </row>
    <row r="745" spans="1:9" ht="12.75">
      <c r="A745" s="351"/>
      <c r="B745" s="1300" t="s">
        <v>341</v>
      </c>
      <c r="C745" s="1301"/>
      <c r="D745" s="1301"/>
      <c r="E745" s="1302"/>
      <c r="F745" s="305">
        <v>0</v>
      </c>
      <c r="G745" s="304">
        <v>0</v>
      </c>
      <c r="H745" s="305">
        <v>0</v>
      </c>
      <c r="I745" s="328">
        <v>0</v>
      </c>
    </row>
    <row r="746" spans="1:9" ht="12.75">
      <c r="A746" s="351"/>
      <c r="B746" s="1300" t="s">
        <v>342</v>
      </c>
      <c r="C746" s="1301"/>
      <c r="D746" s="1301"/>
      <c r="E746" s="1302"/>
      <c r="F746" s="305">
        <v>0</v>
      </c>
      <c r="G746" s="304">
        <v>0</v>
      </c>
      <c r="H746" s="305">
        <v>0</v>
      </c>
      <c r="I746" s="328">
        <v>0</v>
      </c>
    </row>
    <row r="747" spans="1:9" ht="12.75">
      <c r="A747" s="351"/>
      <c r="B747" s="1300" t="s">
        <v>343</v>
      </c>
      <c r="C747" s="1301"/>
      <c r="D747" s="1301"/>
      <c r="E747" s="1302"/>
      <c r="F747" s="305">
        <v>0</v>
      </c>
      <c r="G747" s="304">
        <v>0</v>
      </c>
      <c r="H747" s="305">
        <v>0</v>
      </c>
      <c r="I747" s="328">
        <v>0</v>
      </c>
    </row>
    <row r="748" spans="1:9" ht="12.75">
      <c r="A748" s="351"/>
      <c r="B748" s="1300" t="s">
        <v>344</v>
      </c>
      <c r="C748" s="1301"/>
      <c r="D748" s="1301"/>
      <c r="E748" s="1302"/>
      <c r="F748" s="305">
        <v>0</v>
      </c>
      <c r="G748" s="304">
        <v>0</v>
      </c>
      <c r="H748" s="305">
        <v>0</v>
      </c>
      <c r="I748" s="328">
        <v>0</v>
      </c>
    </row>
    <row r="749" spans="1:9" ht="12.75">
      <c r="A749" s="351"/>
      <c r="B749" s="1300" t="s">
        <v>40</v>
      </c>
      <c r="C749" s="1301"/>
      <c r="D749" s="1301"/>
      <c r="E749" s="1302"/>
      <c r="F749" s="309">
        <v>0</v>
      </c>
      <c r="G749" s="308">
        <v>0</v>
      </c>
      <c r="H749" s="309">
        <v>3</v>
      </c>
      <c r="I749" s="328">
        <v>0</v>
      </c>
    </row>
    <row r="750" spans="1:9" ht="12.75">
      <c r="A750" s="351"/>
      <c r="B750" s="1300"/>
      <c r="C750" s="1301"/>
      <c r="D750" s="1301"/>
      <c r="E750" s="1302"/>
      <c r="F750" s="305"/>
      <c r="G750" s="304"/>
      <c r="H750" s="305"/>
      <c r="I750" s="328"/>
    </row>
    <row r="751" spans="1:9" ht="12.75">
      <c r="A751" s="861" t="s">
        <v>813</v>
      </c>
      <c r="B751" s="1309" t="s">
        <v>814</v>
      </c>
      <c r="C751" s="1310"/>
      <c r="D751" s="1310"/>
      <c r="E751" s="1311"/>
      <c r="F751" s="298"/>
      <c r="G751" s="298"/>
      <c r="H751" s="299"/>
      <c r="I751" s="295"/>
    </row>
    <row r="752" spans="1:9" ht="12.75">
      <c r="A752" s="352"/>
      <c r="B752" s="1303" t="s">
        <v>153</v>
      </c>
      <c r="C752" s="1304"/>
      <c r="D752" s="1304"/>
      <c r="E752" s="1305"/>
      <c r="F752" s="300">
        <f>SUM(F753:F755)</f>
        <v>0</v>
      </c>
      <c r="G752" s="300">
        <f>SUM(G753:G755)</f>
        <v>0</v>
      </c>
      <c r="H752" s="300">
        <f>SUM(H753:H755)</f>
        <v>60228</v>
      </c>
      <c r="I752" s="294">
        <v>0</v>
      </c>
    </row>
    <row r="753" spans="1:9" ht="12.75">
      <c r="A753" s="346"/>
      <c r="B753" s="1300" t="s">
        <v>346</v>
      </c>
      <c r="C753" s="964"/>
      <c r="D753" s="964"/>
      <c r="E753" s="965"/>
      <c r="F753" s="305">
        <v>0</v>
      </c>
      <c r="G753" s="304">
        <v>0</v>
      </c>
      <c r="H753" s="305">
        <v>15340</v>
      </c>
      <c r="I753" s="328">
        <v>0</v>
      </c>
    </row>
    <row r="754" spans="1:9" ht="12.75">
      <c r="A754" s="351"/>
      <c r="B754" s="1300" t="s">
        <v>799</v>
      </c>
      <c r="C754" s="964"/>
      <c r="D754" s="964"/>
      <c r="E754" s="965"/>
      <c r="F754" s="305">
        <v>0</v>
      </c>
      <c r="G754" s="304">
        <v>0</v>
      </c>
      <c r="H754" s="305">
        <v>40698</v>
      </c>
      <c r="I754" s="328">
        <v>0</v>
      </c>
    </row>
    <row r="755" spans="1:9" ht="12.75">
      <c r="A755" s="351"/>
      <c r="B755" s="1300" t="s">
        <v>812</v>
      </c>
      <c r="C755" s="1301"/>
      <c r="D755" s="1301"/>
      <c r="E755" s="1302"/>
      <c r="F755" s="305">
        <v>0</v>
      </c>
      <c r="G755" s="304">
        <v>0</v>
      </c>
      <c r="H755" s="304">
        <v>4190</v>
      </c>
      <c r="I755" s="328">
        <v>0</v>
      </c>
    </row>
    <row r="756" spans="1:9" ht="12.75">
      <c r="A756" s="351"/>
      <c r="B756" s="1303" t="s">
        <v>154</v>
      </c>
      <c r="C756" s="1304"/>
      <c r="D756" s="1304"/>
      <c r="E756" s="1305"/>
      <c r="F756" s="300">
        <f>SUM(F757:F763)</f>
        <v>0</v>
      </c>
      <c r="G756" s="300">
        <f>SUM(G757:G763)</f>
        <v>0</v>
      </c>
      <c r="H756" s="300">
        <f>SUM(H757:H763)</f>
        <v>60228</v>
      </c>
      <c r="I756" s="294">
        <v>0</v>
      </c>
    </row>
    <row r="757" spans="1:9" ht="12.75">
      <c r="A757" s="351"/>
      <c r="B757" s="1300" t="s">
        <v>334</v>
      </c>
      <c r="C757" s="1301"/>
      <c r="D757" s="1301"/>
      <c r="E757" s="1302"/>
      <c r="F757" s="305">
        <v>0</v>
      </c>
      <c r="G757" s="304">
        <v>0</v>
      </c>
      <c r="H757" s="305">
        <v>13652</v>
      </c>
      <c r="I757" s="328">
        <v>0</v>
      </c>
    </row>
    <row r="758" spans="1:9" ht="12.75">
      <c r="A758" s="351"/>
      <c r="B758" s="1300" t="s">
        <v>339</v>
      </c>
      <c r="C758" s="1301"/>
      <c r="D758" s="1301"/>
      <c r="E758" s="1302"/>
      <c r="F758" s="305">
        <v>0</v>
      </c>
      <c r="G758" s="304">
        <v>0</v>
      </c>
      <c r="H758" s="305">
        <v>3890</v>
      </c>
      <c r="I758" s="328">
        <v>0</v>
      </c>
    </row>
    <row r="759" spans="1:9" ht="12.75">
      <c r="A759" s="351"/>
      <c r="B759" s="1300" t="s">
        <v>340</v>
      </c>
      <c r="C759" s="1301"/>
      <c r="D759" s="1301"/>
      <c r="E759" s="1302"/>
      <c r="F759" s="305">
        <v>0</v>
      </c>
      <c r="G759" s="304">
        <v>0</v>
      </c>
      <c r="H759" s="305">
        <v>42686</v>
      </c>
      <c r="I759" s="328">
        <v>0</v>
      </c>
    </row>
    <row r="760" spans="1:9" ht="12.75">
      <c r="A760" s="351"/>
      <c r="B760" s="1300" t="s">
        <v>341</v>
      </c>
      <c r="C760" s="1301"/>
      <c r="D760" s="1301"/>
      <c r="E760" s="1302"/>
      <c r="F760" s="305">
        <v>0</v>
      </c>
      <c r="G760" s="304">
        <v>0</v>
      </c>
      <c r="H760" s="305">
        <v>0</v>
      </c>
      <c r="I760" s="328">
        <v>0</v>
      </c>
    </row>
    <row r="761" spans="1:9" ht="12.75">
      <c r="A761" s="351"/>
      <c r="B761" s="1300" t="s">
        <v>342</v>
      </c>
      <c r="C761" s="1301"/>
      <c r="D761" s="1301"/>
      <c r="E761" s="1302"/>
      <c r="F761" s="305">
        <v>0</v>
      </c>
      <c r="G761" s="304">
        <v>0</v>
      </c>
      <c r="H761" s="305">
        <v>0</v>
      </c>
      <c r="I761" s="328">
        <v>0</v>
      </c>
    </row>
    <row r="762" spans="1:9" ht="12.75">
      <c r="A762" s="351"/>
      <c r="B762" s="1300" t="s">
        <v>343</v>
      </c>
      <c r="C762" s="1301"/>
      <c r="D762" s="1301"/>
      <c r="E762" s="1302"/>
      <c r="F762" s="305">
        <v>0</v>
      </c>
      <c r="G762" s="304">
        <v>0</v>
      </c>
      <c r="H762" s="305">
        <v>0</v>
      </c>
      <c r="I762" s="328">
        <v>0</v>
      </c>
    </row>
    <row r="763" spans="1:9" ht="12.75">
      <c r="A763" s="351"/>
      <c r="B763" s="1300" t="s">
        <v>344</v>
      </c>
      <c r="C763" s="1301"/>
      <c r="D763" s="1301"/>
      <c r="E763" s="1302"/>
      <c r="F763" s="305">
        <v>0</v>
      </c>
      <c r="G763" s="304">
        <v>0</v>
      </c>
      <c r="H763" s="305">
        <v>0</v>
      </c>
      <c r="I763" s="328">
        <v>0</v>
      </c>
    </row>
    <row r="764" spans="1:9" ht="12.75">
      <c r="A764" s="351"/>
      <c r="B764" s="1300" t="s">
        <v>40</v>
      </c>
      <c r="C764" s="1301"/>
      <c r="D764" s="1301"/>
      <c r="E764" s="1302"/>
      <c r="F764" s="309">
        <v>0</v>
      </c>
      <c r="G764" s="308">
        <v>0</v>
      </c>
      <c r="H764" s="309">
        <v>12</v>
      </c>
      <c r="I764" s="328">
        <v>0</v>
      </c>
    </row>
    <row r="765" spans="1:9" ht="12.75">
      <c r="A765" s="351"/>
      <c r="B765" s="1300"/>
      <c r="C765" s="1301"/>
      <c r="D765" s="1301"/>
      <c r="E765" s="1302"/>
      <c r="F765" s="305"/>
      <c r="G765" s="304"/>
      <c r="H765" s="305"/>
      <c r="I765" s="328"/>
    </row>
    <row r="766" spans="1:9" ht="13.5" thickBot="1">
      <c r="A766" s="733"/>
      <c r="B766" s="1306"/>
      <c r="C766" s="1307"/>
      <c r="D766" s="1307"/>
      <c r="E766" s="1308"/>
      <c r="F766" s="315"/>
      <c r="G766" s="314"/>
      <c r="H766" s="315"/>
      <c r="I766" s="734"/>
    </row>
    <row r="767" spans="1:9" ht="13.5" thickTop="1">
      <c r="A767" s="881"/>
      <c r="B767" s="284"/>
      <c r="C767" s="284"/>
      <c r="D767" s="284"/>
      <c r="E767" s="284"/>
      <c r="F767" s="342"/>
      <c r="G767" s="342"/>
      <c r="H767" s="342"/>
      <c r="I767" s="882"/>
    </row>
    <row r="768" spans="6:9" ht="15.75">
      <c r="F768" s="347"/>
      <c r="G768" s="452" t="s">
        <v>41</v>
      </c>
      <c r="H768" s="240"/>
      <c r="I768" s="240"/>
    </row>
    <row r="769" spans="6:8" ht="12.75">
      <c r="F769" s="347"/>
      <c r="G769" s="347"/>
      <c r="H769" s="347"/>
    </row>
    <row r="770" spans="6:9" ht="13.5" thickBot="1">
      <c r="F770" s="347"/>
      <c r="G770" s="347"/>
      <c r="H770" s="347"/>
      <c r="I770" s="349" t="s">
        <v>70</v>
      </c>
    </row>
    <row r="771" spans="1:9" ht="13.5" thickTop="1">
      <c r="A771" s="350" t="s">
        <v>815</v>
      </c>
      <c r="B771" s="1313" t="s">
        <v>816</v>
      </c>
      <c r="C771" s="1314"/>
      <c r="D771" s="1314"/>
      <c r="E771" s="1315"/>
      <c r="F771" s="325"/>
      <c r="G771" s="325"/>
      <c r="H771" s="326"/>
      <c r="I771" s="327"/>
    </row>
    <row r="772" spans="1:9" ht="12.75">
      <c r="A772" s="346"/>
      <c r="B772" s="1303" t="s">
        <v>153</v>
      </c>
      <c r="C772" s="1304"/>
      <c r="D772" s="1304"/>
      <c r="E772" s="1305"/>
      <c r="F772" s="300">
        <f>SUM(F773:F774)</f>
        <v>0</v>
      </c>
      <c r="G772" s="300">
        <f>SUM(G773:G774)</f>
        <v>0</v>
      </c>
      <c r="H772" s="300">
        <f>SUM(H773:H774)</f>
        <v>35023</v>
      </c>
      <c r="I772" s="294">
        <v>0</v>
      </c>
    </row>
    <row r="773" spans="1:9" ht="12.75">
      <c r="A773" s="351"/>
      <c r="B773" s="1300" t="s">
        <v>817</v>
      </c>
      <c r="C773" s="1301"/>
      <c r="D773" s="1301"/>
      <c r="E773" s="1302"/>
      <c r="F773" s="305">
        <v>0</v>
      </c>
      <c r="G773" s="304">
        <v>0</v>
      </c>
      <c r="H773" s="305">
        <v>27915</v>
      </c>
      <c r="I773" s="328">
        <v>0</v>
      </c>
    </row>
    <row r="774" spans="1:9" ht="12.75">
      <c r="A774" s="351"/>
      <c r="B774" s="1300" t="s">
        <v>818</v>
      </c>
      <c r="C774" s="1301"/>
      <c r="D774" s="1301"/>
      <c r="E774" s="1302"/>
      <c r="F774" s="305">
        <v>0</v>
      </c>
      <c r="G774" s="304">
        <v>0</v>
      </c>
      <c r="H774" s="304">
        <v>7108</v>
      </c>
      <c r="I774" s="328">
        <v>0</v>
      </c>
    </row>
    <row r="775" spans="1:9" ht="12.75">
      <c r="A775" s="351"/>
      <c r="B775" s="1303" t="s">
        <v>154</v>
      </c>
      <c r="C775" s="1304"/>
      <c r="D775" s="1304"/>
      <c r="E775" s="1305"/>
      <c r="F775" s="300">
        <f>SUM(F776:F782)</f>
        <v>0</v>
      </c>
      <c r="G775" s="300">
        <f>SUM(G776:G782)</f>
        <v>0</v>
      </c>
      <c r="H775" s="300">
        <f>SUM(H776:H782)</f>
        <v>35023</v>
      </c>
      <c r="I775" s="294">
        <v>0</v>
      </c>
    </row>
    <row r="776" spans="1:9" ht="12.75">
      <c r="A776" s="351"/>
      <c r="B776" s="1300" t="s">
        <v>334</v>
      </c>
      <c r="C776" s="1301"/>
      <c r="D776" s="1301"/>
      <c r="E776" s="1302"/>
      <c r="F776" s="305">
        <v>0</v>
      </c>
      <c r="G776" s="304">
        <v>0</v>
      </c>
      <c r="H776" s="305">
        <v>13258</v>
      </c>
      <c r="I776" s="328">
        <v>0</v>
      </c>
    </row>
    <row r="777" spans="1:9" ht="12.75">
      <c r="A777" s="351"/>
      <c r="B777" s="1300" t="s">
        <v>339</v>
      </c>
      <c r="C777" s="1301"/>
      <c r="D777" s="1301"/>
      <c r="E777" s="1302"/>
      <c r="F777" s="305">
        <v>0</v>
      </c>
      <c r="G777" s="304">
        <v>0</v>
      </c>
      <c r="H777" s="305">
        <v>3581</v>
      </c>
      <c r="I777" s="328">
        <v>0</v>
      </c>
    </row>
    <row r="778" spans="1:9" ht="12.75">
      <c r="A778" s="351"/>
      <c r="B778" s="1300" t="s">
        <v>340</v>
      </c>
      <c r="C778" s="1301"/>
      <c r="D778" s="1301"/>
      <c r="E778" s="1302"/>
      <c r="F778" s="305">
        <v>0</v>
      </c>
      <c r="G778" s="304">
        <v>0</v>
      </c>
      <c r="H778" s="305">
        <v>18184</v>
      </c>
      <c r="I778" s="328">
        <v>0</v>
      </c>
    </row>
    <row r="779" spans="1:9" ht="12.75">
      <c r="A779" s="351"/>
      <c r="B779" s="1300" t="s">
        <v>341</v>
      </c>
      <c r="C779" s="1301"/>
      <c r="D779" s="1301"/>
      <c r="E779" s="1302"/>
      <c r="F779" s="305">
        <v>0</v>
      </c>
      <c r="G779" s="304">
        <v>0</v>
      </c>
      <c r="H779" s="305">
        <v>0</v>
      </c>
      <c r="I779" s="328">
        <v>0</v>
      </c>
    </row>
    <row r="780" spans="1:9" ht="12.75">
      <c r="A780" s="351"/>
      <c r="B780" s="1300" t="s">
        <v>342</v>
      </c>
      <c r="C780" s="1301"/>
      <c r="D780" s="1301"/>
      <c r="E780" s="1302"/>
      <c r="F780" s="305">
        <v>0</v>
      </c>
      <c r="G780" s="304">
        <v>0</v>
      </c>
      <c r="H780" s="305">
        <v>0</v>
      </c>
      <c r="I780" s="328">
        <v>0</v>
      </c>
    </row>
    <row r="781" spans="1:9" ht="12.75">
      <c r="A781" s="351"/>
      <c r="B781" s="1300" t="s">
        <v>343</v>
      </c>
      <c r="C781" s="1301"/>
      <c r="D781" s="1301"/>
      <c r="E781" s="1302"/>
      <c r="F781" s="305">
        <v>0</v>
      </c>
      <c r="G781" s="304">
        <v>0</v>
      </c>
      <c r="H781" s="305">
        <v>0</v>
      </c>
      <c r="I781" s="328">
        <v>0</v>
      </c>
    </row>
    <row r="782" spans="1:9" ht="12.75">
      <c r="A782" s="351"/>
      <c r="B782" s="1300" t="s">
        <v>344</v>
      </c>
      <c r="C782" s="1301"/>
      <c r="D782" s="1301"/>
      <c r="E782" s="1302"/>
      <c r="F782" s="305">
        <v>0</v>
      </c>
      <c r="G782" s="304">
        <v>0</v>
      </c>
      <c r="H782" s="305">
        <v>0</v>
      </c>
      <c r="I782" s="328">
        <v>0</v>
      </c>
    </row>
    <row r="783" spans="1:9" ht="12.75">
      <c r="A783" s="351"/>
      <c r="B783" s="1300" t="s">
        <v>40</v>
      </c>
      <c r="C783" s="1301"/>
      <c r="D783" s="1301"/>
      <c r="E783" s="1302"/>
      <c r="F783" s="309">
        <v>0</v>
      </c>
      <c r="G783" s="308">
        <v>0</v>
      </c>
      <c r="H783" s="309">
        <v>10</v>
      </c>
      <c r="I783" s="328">
        <v>0</v>
      </c>
    </row>
    <row r="784" spans="1:9" ht="12.75">
      <c r="A784" s="194"/>
      <c r="B784" s="1300"/>
      <c r="C784" s="956"/>
      <c r="D784" s="956"/>
      <c r="E784" s="965"/>
      <c r="F784" s="301"/>
      <c r="G784" s="301"/>
      <c r="H784" s="302"/>
      <c r="I784" s="295"/>
    </row>
    <row r="785" spans="1:9" ht="12.75">
      <c r="A785" s="352" t="s">
        <v>820</v>
      </c>
      <c r="B785" s="1309" t="s">
        <v>819</v>
      </c>
      <c r="C785" s="1310"/>
      <c r="D785" s="1310"/>
      <c r="E785" s="1311"/>
      <c r="F785" s="298"/>
      <c r="G785" s="298"/>
      <c r="H785" s="299"/>
      <c r="I785" s="295"/>
    </row>
    <row r="786" spans="1:9" ht="12.75">
      <c r="A786" s="346"/>
      <c r="B786" s="1303" t="s">
        <v>153</v>
      </c>
      <c r="C786" s="1304"/>
      <c r="D786" s="1304"/>
      <c r="E786" s="1305"/>
      <c r="F786" s="300">
        <f>SUM(F787:F787)</f>
        <v>0</v>
      </c>
      <c r="G786" s="300">
        <f>SUM(G787:G787)</f>
        <v>0</v>
      </c>
      <c r="H786" s="300">
        <f>SUM(H787:H787)</f>
        <v>6000</v>
      </c>
      <c r="I786" s="294">
        <v>0</v>
      </c>
    </row>
    <row r="787" spans="1:9" ht="12.75">
      <c r="A787" s="351"/>
      <c r="B787" s="1300" t="s">
        <v>821</v>
      </c>
      <c r="C787" s="964"/>
      <c r="D787" s="964"/>
      <c r="E787" s="965"/>
      <c r="F787" s="305">
        <v>0</v>
      </c>
      <c r="G787" s="304">
        <v>0</v>
      </c>
      <c r="H787" s="305">
        <v>6000</v>
      </c>
      <c r="I787" s="328">
        <v>0</v>
      </c>
    </row>
    <row r="788" spans="1:9" ht="12.75">
      <c r="A788" s="351"/>
      <c r="B788" s="1303" t="s">
        <v>154</v>
      </c>
      <c r="C788" s="1304"/>
      <c r="D788" s="1304"/>
      <c r="E788" s="1305"/>
      <c r="F788" s="300">
        <f>SUM(F789:F795)</f>
        <v>0</v>
      </c>
      <c r="G788" s="300">
        <f>SUM(G789:G795)</f>
        <v>0</v>
      </c>
      <c r="H788" s="300">
        <f>SUM(H789:H795)</f>
        <v>6000</v>
      </c>
      <c r="I788" s="294">
        <v>0</v>
      </c>
    </row>
    <row r="789" spans="1:9" ht="12.75">
      <c r="A789" s="351"/>
      <c r="B789" s="1300" t="s">
        <v>334</v>
      </c>
      <c r="C789" s="1301"/>
      <c r="D789" s="1301"/>
      <c r="E789" s="1302"/>
      <c r="F789" s="305">
        <v>0</v>
      </c>
      <c r="G789" s="304">
        <v>0</v>
      </c>
      <c r="H789" s="305">
        <v>0</v>
      </c>
      <c r="I789" s="328">
        <v>0</v>
      </c>
    </row>
    <row r="790" spans="1:9" ht="12.75">
      <c r="A790" s="351"/>
      <c r="B790" s="1300" t="s">
        <v>339</v>
      </c>
      <c r="C790" s="1301"/>
      <c r="D790" s="1301"/>
      <c r="E790" s="1302"/>
      <c r="F790" s="305">
        <v>0</v>
      </c>
      <c r="G790" s="304">
        <v>0</v>
      </c>
      <c r="H790" s="305">
        <v>0</v>
      </c>
      <c r="I790" s="328">
        <v>0</v>
      </c>
    </row>
    <row r="791" spans="1:9" ht="12.75">
      <c r="A791" s="351"/>
      <c r="B791" s="1300" t="s">
        <v>340</v>
      </c>
      <c r="C791" s="1301"/>
      <c r="D791" s="1301"/>
      <c r="E791" s="1302"/>
      <c r="F791" s="305">
        <v>0</v>
      </c>
      <c r="G791" s="304">
        <v>0</v>
      </c>
      <c r="H791" s="305">
        <v>6000</v>
      </c>
      <c r="I791" s="328">
        <v>0</v>
      </c>
    </row>
    <row r="792" spans="1:9" ht="12.75">
      <c r="A792" s="351"/>
      <c r="B792" s="1300" t="s">
        <v>341</v>
      </c>
      <c r="C792" s="1301"/>
      <c r="D792" s="1301"/>
      <c r="E792" s="1302"/>
      <c r="F792" s="305">
        <v>0</v>
      </c>
      <c r="G792" s="304">
        <v>0</v>
      </c>
      <c r="H792" s="305">
        <v>0</v>
      </c>
      <c r="I792" s="328">
        <v>0</v>
      </c>
    </row>
    <row r="793" spans="1:9" ht="12.75">
      <c r="A793" s="351"/>
      <c r="B793" s="1300" t="s">
        <v>342</v>
      </c>
      <c r="C793" s="1301"/>
      <c r="D793" s="1301"/>
      <c r="E793" s="1302"/>
      <c r="F793" s="305">
        <v>0</v>
      </c>
      <c r="G793" s="304">
        <v>0</v>
      </c>
      <c r="H793" s="305">
        <v>0</v>
      </c>
      <c r="I793" s="328">
        <v>0</v>
      </c>
    </row>
    <row r="794" spans="1:9" ht="12.75">
      <c r="A794" s="351"/>
      <c r="B794" s="1300" t="s">
        <v>343</v>
      </c>
      <c r="C794" s="1301"/>
      <c r="D794" s="1301"/>
      <c r="E794" s="1302"/>
      <c r="F794" s="305">
        <v>0</v>
      </c>
      <c r="G794" s="304">
        <v>0</v>
      </c>
      <c r="H794" s="305">
        <v>0</v>
      </c>
      <c r="I794" s="328">
        <v>0</v>
      </c>
    </row>
    <row r="795" spans="1:9" ht="12.75">
      <c r="A795" s="351"/>
      <c r="B795" s="1300" t="s">
        <v>344</v>
      </c>
      <c r="C795" s="1301"/>
      <c r="D795" s="1301"/>
      <c r="E795" s="1302"/>
      <c r="F795" s="305">
        <v>0</v>
      </c>
      <c r="G795" s="304">
        <v>0</v>
      </c>
      <c r="H795" s="305">
        <v>0</v>
      </c>
      <c r="I795" s="328">
        <v>0</v>
      </c>
    </row>
    <row r="796" spans="1:9" ht="12.75">
      <c r="A796" s="351"/>
      <c r="B796" s="1300" t="s">
        <v>40</v>
      </c>
      <c r="C796" s="1301"/>
      <c r="D796" s="1301"/>
      <c r="E796" s="1302"/>
      <c r="F796" s="309">
        <v>0</v>
      </c>
      <c r="G796" s="308">
        <v>0</v>
      </c>
      <c r="H796" s="309">
        <v>0</v>
      </c>
      <c r="I796" s="328">
        <v>0</v>
      </c>
    </row>
    <row r="797" spans="1:9" ht="12.75">
      <c r="A797" s="346"/>
      <c r="B797" s="678"/>
      <c r="C797" s="284"/>
      <c r="D797" s="284"/>
      <c r="E797" s="679"/>
      <c r="F797" s="309"/>
      <c r="G797" s="308"/>
      <c r="H797" s="309"/>
      <c r="I797" s="328"/>
    </row>
    <row r="798" spans="1:9" ht="12.75">
      <c r="A798" s="352" t="s">
        <v>822</v>
      </c>
      <c r="B798" s="1309" t="s">
        <v>823</v>
      </c>
      <c r="C798" s="1310"/>
      <c r="D798" s="1310"/>
      <c r="E798" s="1311"/>
      <c r="F798" s="298"/>
      <c r="G798" s="298"/>
      <c r="H798" s="299"/>
      <c r="I798" s="295"/>
    </row>
    <row r="799" spans="1:9" ht="12.75">
      <c r="A799" s="346"/>
      <c r="B799" s="1303" t="s">
        <v>153</v>
      </c>
      <c r="C799" s="1304"/>
      <c r="D799" s="1304"/>
      <c r="E799" s="1305"/>
      <c r="F799" s="300">
        <f>SUM(F800:F801)</f>
        <v>0</v>
      </c>
      <c r="G799" s="300">
        <f>SUM(G800:G801)</f>
        <v>0</v>
      </c>
      <c r="H799" s="300">
        <f>SUM(H800:H801)</f>
        <v>28784</v>
      </c>
      <c r="I799" s="294">
        <v>0</v>
      </c>
    </row>
    <row r="800" spans="1:9" ht="12.75">
      <c r="A800" s="351"/>
      <c r="B800" s="1300" t="s">
        <v>817</v>
      </c>
      <c r="C800" s="964"/>
      <c r="D800" s="964"/>
      <c r="E800" s="965"/>
      <c r="F800" s="305">
        <v>0</v>
      </c>
      <c r="G800" s="304">
        <v>0</v>
      </c>
      <c r="H800" s="305">
        <v>28784</v>
      </c>
      <c r="I800" s="328">
        <v>0</v>
      </c>
    </row>
    <row r="801" spans="1:9" ht="12.75">
      <c r="A801" s="351"/>
      <c r="B801" s="1300" t="s">
        <v>799</v>
      </c>
      <c r="C801" s="964"/>
      <c r="D801" s="964"/>
      <c r="E801" s="965"/>
      <c r="F801" s="305">
        <v>0</v>
      </c>
      <c r="G801" s="304">
        <v>0</v>
      </c>
      <c r="H801" s="305">
        <v>0</v>
      </c>
      <c r="I801" s="328">
        <v>0</v>
      </c>
    </row>
    <row r="802" spans="1:9" ht="12.75">
      <c r="A802" s="351"/>
      <c r="B802" s="1303" t="s">
        <v>154</v>
      </c>
      <c r="C802" s="1304"/>
      <c r="D802" s="1304"/>
      <c r="E802" s="1305"/>
      <c r="F802" s="300">
        <f>SUM(F803:F809)</f>
        <v>0</v>
      </c>
      <c r="G802" s="300">
        <f>SUM(G803:G809)</f>
        <v>0</v>
      </c>
      <c r="H802" s="300">
        <f>SUM(H803:H809)</f>
        <v>28784</v>
      </c>
      <c r="I802" s="294">
        <v>0</v>
      </c>
    </row>
    <row r="803" spans="1:9" ht="12.75">
      <c r="A803" s="351"/>
      <c r="B803" s="1300" t="s">
        <v>334</v>
      </c>
      <c r="C803" s="1301"/>
      <c r="D803" s="1301"/>
      <c r="E803" s="1302"/>
      <c r="F803" s="305">
        <v>0</v>
      </c>
      <c r="G803" s="304">
        <v>0</v>
      </c>
      <c r="H803" s="305">
        <v>0</v>
      </c>
      <c r="I803" s="328">
        <v>0</v>
      </c>
    </row>
    <row r="804" spans="1:9" ht="12.75">
      <c r="A804" s="351"/>
      <c r="B804" s="1300" t="s">
        <v>339</v>
      </c>
      <c r="C804" s="1301"/>
      <c r="D804" s="1301"/>
      <c r="E804" s="1302"/>
      <c r="F804" s="305">
        <v>0</v>
      </c>
      <c r="G804" s="304">
        <v>0</v>
      </c>
      <c r="H804" s="305">
        <v>0</v>
      </c>
      <c r="I804" s="328">
        <v>0</v>
      </c>
    </row>
    <row r="805" spans="1:9" ht="12.75">
      <c r="A805" s="351"/>
      <c r="B805" s="1300" t="s">
        <v>340</v>
      </c>
      <c r="C805" s="1301"/>
      <c r="D805" s="1301"/>
      <c r="E805" s="1302"/>
      <c r="F805" s="305">
        <v>0</v>
      </c>
      <c r="G805" s="304">
        <v>0</v>
      </c>
      <c r="H805" s="305">
        <v>0</v>
      </c>
      <c r="I805" s="328">
        <v>0</v>
      </c>
    </row>
    <row r="806" spans="1:9" ht="12.75">
      <c r="A806" s="351"/>
      <c r="B806" s="1300" t="s">
        <v>341</v>
      </c>
      <c r="C806" s="1301"/>
      <c r="D806" s="1301"/>
      <c r="E806" s="1302"/>
      <c r="F806" s="305">
        <v>0</v>
      </c>
      <c r="G806" s="304">
        <v>0</v>
      </c>
      <c r="H806" s="305">
        <v>0</v>
      </c>
      <c r="I806" s="328">
        <v>0</v>
      </c>
    </row>
    <row r="807" spans="1:9" ht="12.75">
      <c r="A807" s="351"/>
      <c r="B807" s="1300" t="s">
        <v>342</v>
      </c>
      <c r="C807" s="1301"/>
      <c r="D807" s="1301"/>
      <c r="E807" s="1302"/>
      <c r="F807" s="305">
        <v>0</v>
      </c>
      <c r="G807" s="304">
        <v>0</v>
      </c>
      <c r="H807" s="305">
        <v>0</v>
      </c>
      <c r="I807" s="328">
        <v>0</v>
      </c>
    </row>
    <row r="808" spans="1:9" ht="12.75">
      <c r="A808" s="351"/>
      <c r="B808" s="1300" t="s">
        <v>343</v>
      </c>
      <c r="C808" s="1301"/>
      <c r="D808" s="1301"/>
      <c r="E808" s="1302"/>
      <c r="F808" s="305">
        <v>0</v>
      </c>
      <c r="G808" s="304">
        <v>0</v>
      </c>
      <c r="H808" s="305">
        <v>0</v>
      </c>
      <c r="I808" s="328">
        <v>0</v>
      </c>
    </row>
    <row r="809" spans="1:9" ht="12.75">
      <c r="A809" s="351"/>
      <c r="B809" s="1300" t="s">
        <v>824</v>
      </c>
      <c r="C809" s="1301"/>
      <c r="D809" s="1301"/>
      <c r="E809" s="1302"/>
      <c r="F809" s="305">
        <v>0</v>
      </c>
      <c r="G809" s="304">
        <v>0</v>
      </c>
      <c r="H809" s="305">
        <v>28784</v>
      </c>
      <c r="I809" s="328">
        <v>0</v>
      </c>
    </row>
    <row r="810" spans="1:9" ht="12.75">
      <c r="A810" s="351"/>
      <c r="B810" s="1300" t="s">
        <v>40</v>
      </c>
      <c r="C810" s="1301"/>
      <c r="D810" s="1301"/>
      <c r="E810" s="1302"/>
      <c r="F810" s="309">
        <v>0</v>
      </c>
      <c r="G810" s="308">
        <v>0</v>
      </c>
      <c r="H810" s="309">
        <v>0</v>
      </c>
      <c r="I810" s="328">
        <v>0</v>
      </c>
    </row>
    <row r="811" spans="1:9" ht="12.75">
      <c r="A811" s="351"/>
      <c r="B811" s="1300"/>
      <c r="C811" s="1301"/>
      <c r="D811" s="1301"/>
      <c r="E811" s="1302"/>
      <c r="F811" s="305"/>
      <c r="G811" s="304"/>
      <c r="H811" s="305"/>
      <c r="I811" s="328"/>
    </row>
    <row r="812" spans="1:9" ht="12.75">
      <c r="A812" s="861" t="s">
        <v>825</v>
      </c>
      <c r="B812" s="1309" t="s">
        <v>826</v>
      </c>
      <c r="C812" s="1310"/>
      <c r="D812" s="1310"/>
      <c r="E812" s="1311"/>
      <c r="F812" s="298"/>
      <c r="G812" s="298"/>
      <c r="H812" s="299"/>
      <c r="I812" s="295"/>
    </row>
    <row r="813" spans="1:9" ht="12.75">
      <c r="A813" s="352"/>
      <c r="B813" s="1303" t="s">
        <v>153</v>
      </c>
      <c r="C813" s="1304"/>
      <c r="D813" s="1304"/>
      <c r="E813" s="1305"/>
      <c r="F813" s="300">
        <f>SUM(F814:F815)</f>
        <v>0</v>
      </c>
      <c r="G813" s="300">
        <f>SUM(G814:G815)</f>
        <v>0</v>
      </c>
      <c r="H813" s="300">
        <f>SUM(H814:H815)</f>
        <v>5250</v>
      </c>
      <c r="I813" s="294">
        <v>0</v>
      </c>
    </row>
    <row r="814" spans="1:9" ht="12.75">
      <c r="A814" s="346"/>
      <c r="B814" s="1300" t="s">
        <v>817</v>
      </c>
      <c r="C814" s="964"/>
      <c r="D814" s="964"/>
      <c r="E814" s="965"/>
      <c r="F814" s="305">
        <v>0</v>
      </c>
      <c r="G814" s="304">
        <v>0</v>
      </c>
      <c r="H814" s="305">
        <v>5250</v>
      </c>
      <c r="I814" s="328">
        <v>0</v>
      </c>
    </row>
    <row r="815" spans="1:9" ht="12.75">
      <c r="A815" s="351"/>
      <c r="B815" s="1300" t="s">
        <v>799</v>
      </c>
      <c r="C815" s="964"/>
      <c r="D815" s="964"/>
      <c r="E815" s="965"/>
      <c r="F815" s="305">
        <v>0</v>
      </c>
      <c r="G815" s="304">
        <v>0</v>
      </c>
      <c r="H815" s="305">
        <v>0</v>
      </c>
      <c r="I815" s="328">
        <v>0</v>
      </c>
    </row>
    <row r="816" spans="1:9" ht="12.75">
      <c r="A816" s="351"/>
      <c r="B816" s="1303" t="s">
        <v>154</v>
      </c>
      <c r="C816" s="1304"/>
      <c r="D816" s="1304"/>
      <c r="E816" s="1305"/>
      <c r="F816" s="300">
        <f>SUM(F817:F823)</f>
        <v>0</v>
      </c>
      <c r="G816" s="300">
        <f>SUM(G817:G823)</f>
        <v>0</v>
      </c>
      <c r="H816" s="300">
        <f>SUM(H817:H823)</f>
        <v>5250</v>
      </c>
      <c r="I816" s="294">
        <v>0</v>
      </c>
    </row>
    <row r="817" spans="1:9" ht="12.75">
      <c r="A817" s="351"/>
      <c r="B817" s="1300" t="s">
        <v>334</v>
      </c>
      <c r="C817" s="1301"/>
      <c r="D817" s="1301"/>
      <c r="E817" s="1302"/>
      <c r="F817" s="305">
        <v>0</v>
      </c>
      <c r="G817" s="304">
        <v>0</v>
      </c>
      <c r="H817" s="305">
        <v>0</v>
      </c>
      <c r="I817" s="328">
        <v>0</v>
      </c>
    </row>
    <row r="818" spans="1:9" ht="12.75">
      <c r="A818" s="351"/>
      <c r="B818" s="1300" t="s">
        <v>339</v>
      </c>
      <c r="C818" s="1301"/>
      <c r="D818" s="1301"/>
      <c r="E818" s="1302"/>
      <c r="F818" s="305">
        <v>0</v>
      </c>
      <c r="G818" s="304">
        <v>0</v>
      </c>
      <c r="H818" s="305">
        <v>0</v>
      </c>
      <c r="I818" s="328">
        <v>0</v>
      </c>
    </row>
    <row r="819" spans="1:9" ht="12.75">
      <c r="A819" s="351"/>
      <c r="B819" s="1300" t="s">
        <v>340</v>
      </c>
      <c r="C819" s="1301"/>
      <c r="D819" s="1301"/>
      <c r="E819" s="1302"/>
      <c r="F819" s="305">
        <v>0</v>
      </c>
      <c r="G819" s="304">
        <v>0</v>
      </c>
      <c r="H819" s="305">
        <v>0</v>
      </c>
      <c r="I819" s="328">
        <v>0</v>
      </c>
    </row>
    <row r="820" spans="1:9" ht="12.75">
      <c r="A820" s="351"/>
      <c r="B820" s="1300" t="s">
        <v>341</v>
      </c>
      <c r="C820" s="1301"/>
      <c r="D820" s="1301"/>
      <c r="E820" s="1302"/>
      <c r="F820" s="305">
        <v>0</v>
      </c>
      <c r="G820" s="304">
        <v>0</v>
      </c>
      <c r="H820" s="305">
        <v>0</v>
      </c>
      <c r="I820" s="328">
        <v>0</v>
      </c>
    </row>
    <row r="821" spans="1:9" ht="12.75">
      <c r="A821" s="351"/>
      <c r="B821" s="1300" t="s">
        <v>342</v>
      </c>
      <c r="C821" s="1301"/>
      <c r="D821" s="1301"/>
      <c r="E821" s="1302"/>
      <c r="F821" s="305">
        <v>0</v>
      </c>
      <c r="G821" s="304">
        <v>0</v>
      </c>
      <c r="H821" s="305">
        <v>0</v>
      </c>
      <c r="I821" s="328">
        <v>0</v>
      </c>
    </row>
    <row r="822" spans="1:9" ht="12.75">
      <c r="A822" s="351"/>
      <c r="B822" s="1300" t="s">
        <v>343</v>
      </c>
      <c r="C822" s="1301"/>
      <c r="D822" s="1301"/>
      <c r="E822" s="1302"/>
      <c r="F822" s="305">
        <v>0</v>
      </c>
      <c r="G822" s="304">
        <v>0</v>
      </c>
      <c r="H822" s="305">
        <v>0</v>
      </c>
      <c r="I822" s="328">
        <v>0</v>
      </c>
    </row>
    <row r="823" spans="1:9" ht="12.75">
      <c r="A823" s="351"/>
      <c r="B823" s="1300" t="s">
        <v>344</v>
      </c>
      <c r="C823" s="1301"/>
      <c r="D823" s="1301"/>
      <c r="E823" s="1302"/>
      <c r="F823" s="305">
        <v>0</v>
      </c>
      <c r="G823" s="304">
        <v>0</v>
      </c>
      <c r="H823" s="305">
        <v>5250</v>
      </c>
      <c r="I823" s="328">
        <v>0</v>
      </c>
    </row>
    <row r="824" spans="1:9" ht="12.75">
      <c r="A824" s="351"/>
      <c r="B824" s="1300" t="s">
        <v>40</v>
      </c>
      <c r="C824" s="1301"/>
      <c r="D824" s="1301"/>
      <c r="E824" s="1302"/>
      <c r="F824" s="309">
        <v>0</v>
      </c>
      <c r="G824" s="308">
        <v>0</v>
      </c>
      <c r="H824" s="309">
        <v>0</v>
      </c>
      <c r="I824" s="328">
        <v>0</v>
      </c>
    </row>
    <row r="825" spans="1:9" ht="12.75">
      <c r="A825" s="351"/>
      <c r="B825" s="1300"/>
      <c r="C825" s="1301"/>
      <c r="D825" s="1301"/>
      <c r="E825" s="1302"/>
      <c r="F825" s="305"/>
      <c r="G825" s="304"/>
      <c r="H825" s="305"/>
      <c r="I825" s="328"/>
    </row>
    <row r="826" spans="1:9" ht="13.5" thickBot="1">
      <c r="A826" s="733"/>
      <c r="B826" s="1306"/>
      <c r="C826" s="1307"/>
      <c r="D826" s="1307"/>
      <c r="E826" s="1308"/>
      <c r="F826" s="315"/>
      <c r="G826" s="314"/>
      <c r="H826" s="315"/>
      <c r="I826" s="734"/>
    </row>
    <row r="827" ht="13.5" thickTop="1"/>
  </sheetData>
  <sheetProtection/>
  <mergeCells count="762">
    <mergeCell ref="B826:E826"/>
    <mergeCell ref="B816:E816"/>
    <mergeCell ref="B817:E817"/>
    <mergeCell ref="B818:E818"/>
    <mergeCell ref="B819:E819"/>
    <mergeCell ref="B820:E820"/>
    <mergeCell ref="B822:E822"/>
    <mergeCell ref="B823:E823"/>
    <mergeCell ref="B824:E824"/>
    <mergeCell ref="B825:E825"/>
    <mergeCell ref="B809:E809"/>
    <mergeCell ref="B810:E810"/>
    <mergeCell ref="B821:E821"/>
    <mergeCell ref="B811:E811"/>
    <mergeCell ref="B812:E812"/>
    <mergeCell ref="B813:E813"/>
    <mergeCell ref="B814:E814"/>
    <mergeCell ref="B815:E815"/>
    <mergeCell ref="B805:E805"/>
    <mergeCell ref="B806:E806"/>
    <mergeCell ref="B807:E807"/>
    <mergeCell ref="B808:E808"/>
    <mergeCell ref="B804:E804"/>
    <mergeCell ref="B793:E793"/>
    <mergeCell ref="B794:E794"/>
    <mergeCell ref="B795:E795"/>
    <mergeCell ref="B796:E796"/>
    <mergeCell ref="B798:E798"/>
    <mergeCell ref="B800:E800"/>
    <mergeCell ref="B801:E801"/>
    <mergeCell ref="B802:E802"/>
    <mergeCell ref="B803:E803"/>
    <mergeCell ref="B799:E799"/>
    <mergeCell ref="B788:E788"/>
    <mergeCell ref="B789:E789"/>
    <mergeCell ref="B790:E790"/>
    <mergeCell ref="B791:E791"/>
    <mergeCell ref="B792:E792"/>
    <mergeCell ref="B784:E784"/>
    <mergeCell ref="B785:E785"/>
    <mergeCell ref="B786:E786"/>
    <mergeCell ref="B787:E787"/>
    <mergeCell ref="B780:E780"/>
    <mergeCell ref="B781:E781"/>
    <mergeCell ref="B782:E782"/>
    <mergeCell ref="B783:E783"/>
    <mergeCell ref="B776:E776"/>
    <mergeCell ref="B777:E777"/>
    <mergeCell ref="B778:E778"/>
    <mergeCell ref="B779:E779"/>
    <mergeCell ref="B775:E775"/>
    <mergeCell ref="B292:E292"/>
    <mergeCell ref="B340:E340"/>
    <mergeCell ref="B356:E356"/>
    <mergeCell ref="B389:E389"/>
    <mergeCell ref="B507:E507"/>
    <mergeCell ref="B771:E771"/>
    <mergeCell ref="B772:E772"/>
    <mergeCell ref="B773:E773"/>
    <mergeCell ref="B774:E774"/>
    <mergeCell ref="B284:E284"/>
    <mergeCell ref="B275:E275"/>
    <mergeCell ref="B277:E277"/>
    <mergeCell ref="B276:E276"/>
    <mergeCell ref="B278:E278"/>
    <mergeCell ref="B508:E508"/>
    <mergeCell ref="B509:E509"/>
    <mergeCell ref="B467:E467"/>
    <mergeCell ref="B501:E501"/>
    <mergeCell ref="B502:E502"/>
    <mergeCell ref="B503:E503"/>
    <mergeCell ref="B504:E504"/>
    <mergeCell ref="B505:E505"/>
    <mergeCell ref="B506:E506"/>
    <mergeCell ref="B495:E495"/>
    <mergeCell ref="B500:E500"/>
    <mergeCell ref="B489:E489"/>
    <mergeCell ref="B490:E490"/>
    <mergeCell ref="B491:E491"/>
    <mergeCell ref="B492:E492"/>
    <mergeCell ref="B493:E493"/>
    <mergeCell ref="B496:E496"/>
    <mergeCell ref="B497:E497"/>
    <mergeCell ref="B498:E498"/>
    <mergeCell ref="B499:E499"/>
    <mergeCell ref="B481:E481"/>
    <mergeCell ref="B494:E494"/>
    <mergeCell ref="B482:E482"/>
    <mergeCell ref="B483:E483"/>
    <mergeCell ref="B485:E485"/>
    <mergeCell ref="B486:E486"/>
    <mergeCell ref="B487:E487"/>
    <mergeCell ref="B488:E488"/>
    <mergeCell ref="B484:E484"/>
    <mergeCell ref="B477:E477"/>
    <mergeCell ref="B478:E478"/>
    <mergeCell ref="B479:E479"/>
    <mergeCell ref="B480:E480"/>
    <mergeCell ref="B474:E474"/>
    <mergeCell ref="B475:E475"/>
    <mergeCell ref="B470:E470"/>
    <mergeCell ref="B476:E476"/>
    <mergeCell ref="B469:E469"/>
    <mergeCell ref="B471:E471"/>
    <mergeCell ref="B472:E472"/>
    <mergeCell ref="B473:E473"/>
    <mergeCell ref="B468:E468"/>
    <mergeCell ref="B97:E97"/>
    <mergeCell ref="B457:E457"/>
    <mergeCell ref="B458:E458"/>
    <mergeCell ref="B459:E459"/>
    <mergeCell ref="B460:E460"/>
    <mergeCell ref="B133:E133"/>
    <mergeCell ref="B163:E163"/>
    <mergeCell ref="B198:E198"/>
    <mergeCell ref="B260:E260"/>
    <mergeCell ref="B463:E463"/>
    <mergeCell ref="B464:E464"/>
    <mergeCell ref="B465:E465"/>
    <mergeCell ref="B466:E466"/>
    <mergeCell ref="B279:E279"/>
    <mergeCell ref="B282:E282"/>
    <mergeCell ref="B461:E461"/>
    <mergeCell ref="B462:E462"/>
    <mergeCell ref="B452:E452"/>
    <mergeCell ref="B453:E453"/>
    <mergeCell ref="B454:E454"/>
    <mergeCell ref="B455:E455"/>
    <mergeCell ref="B456:E456"/>
    <mergeCell ref="B362:E362"/>
    <mergeCell ref="B268:E268"/>
    <mergeCell ref="B270:E270"/>
    <mergeCell ref="B273:E273"/>
    <mergeCell ref="B274:E274"/>
    <mergeCell ref="B272:E272"/>
    <mergeCell ref="B438:E438"/>
    <mergeCell ref="B439:E439"/>
    <mergeCell ref="B440:E440"/>
    <mergeCell ref="B441:E441"/>
    <mergeCell ref="B445:E445"/>
    <mergeCell ref="B446:E446"/>
    <mergeCell ref="B442:E442"/>
    <mergeCell ref="B443:E443"/>
    <mergeCell ref="B444:E444"/>
    <mergeCell ref="B430:E430"/>
    <mergeCell ref="B431:E431"/>
    <mergeCell ref="B432:E432"/>
    <mergeCell ref="B433:E433"/>
    <mergeCell ref="B434:E434"/>
    <mergeCell ref="B435:E435"/>
    <mergeCell ref="B436:E436"/>
    <mergeCell ref="B437:E437"/>
    <mergeCell ref="B422:E422"/>
    <mergeCell ref="B423:E423"/>
    <mergeCell ref="B424:E424"/>
    <mergeCell ref="B425:E425"/>
    <mergeCell ref="B426:E426"/>
    <mergeCell ref="B427:E427"/>
    <mergeCell ref="B428:E428"/>
    <mergeCell ref="B429:E429"/>
    <mergeCell ref="B413:E413"/>
    <mergeCell ref="B414:E414"/>
    <mergeCell ref="B415:E415"/>
    <mergeCell ref="B416:E416"/>
    <mergeCell ref="B417:E417"/>
    <mergeCell ref="B418:E418"/>
    <mergeCell ref="B420:E420"/>
    <mergeCell ref="B421:E421"/>
    <mergeCell ref="B419:E419"/>
    <mergeCell ref="B410:E410"/>
    <mergeCell ref="B411:E411"/>
    <mergeCell ref="B412:E412"/>
    <mergeCell ref="B404:E404"/>
    <mergeCell ref="B406:E406"/>
    <mergeCell ref="B407:E407"/>
    <mergeCell ref="B408:E408"/>
    <mergeCell ref="B405:E405"/>
    <mergeCell ref="B409:E409"/>
    <mergeCell ref="B391:E391"/>
    <mergeCell ref="B400:E400"/>
    <mergeCell ref="B401:E401"/>
    <mergeCell ref="B402:E402"/>
    <mergeCell ref="B388:E388"/>
    <mergeCell ref="B398:E398"/>
    <mergeCell ref="B399:E399"/>
    <mergeCell ref="B394:E394"/>
    <mergeCell ref="B395:E395"/>
    <mergeCell ref="B403:E403"/>
    <mergeCell ref="B392:E392"/>
    <mergeCell ref="B269:E269"/>
    <mergeCell ref="B397:E397"/>
    <mergeCell ref="B373:E373"/>
    <mergeCell ref="B374:E374"/>
    <mergeCell ref="B375:E375"/>
    <mergeCell ref="B393:E393"/>
    <mergeCell ref="B376:E376"/>
    <mergeCell ref="B385:E385"/>
    <mergeCell ref="B372:E372"/>
    <mergeCell ref="B343:E343"/>
    <mergeCell ref="B330:E330"/>
    <mergeCell ref="B331:E331"/>
    <mergeCell ref="B355:E355"/>
    <mergeCell ref="B247:E247"/>
    <mergeCell ref="B344:E344"/>
    <mergeCell ref="B339:E339"/>
    <mergeCell ref="B341:E341"/>
    <mergeCell ref="B342:E342"/>
    <mergeCell ref="B257:E257"/>
    <mergeCell ref="B285:E285"/>
    <mergeCell ref="B271:E271"/>
    <mergeCell ref="B266:E266"/>
    <mergeCell ref="B267:E267"/>
    <mergeCell ref="B396:E396"/>
    <mergeCell ref="B258:E258"/>
    <mergeCell ref="B262:E262"/>
    <mergeCell ref="B259:E259"/>
    <mergeCell ref="B261:E261"/>
    <mergeCell ref="B386:E386"/>
    <mergeCell ref="B387:E387"/>
    <mergeCell ref="B369:E369"/>
    <mergeCell ref="B370:E370"/>
    <mergeCell ref="B371:E371"/>
    <mergeCell ref="B263:E263"/>
    <mergeCell ref="B264:E264"/>
    <mergeCell ref="B265:E265"/>
    <mergeCell ref="B248:E248"/>
    <mergeCell ref="B249:E249"/>
    <mergeCell ref="B250:E250"/>
    <mergeCell ref="B251:E251"/>
    <mergeCell ref="B337:E337"/>
    <mergeCell ref="B217:E217"/>
    <mergeCell ref="B218:E218"/>
    <mergeCell ref="B224:E224"/>
    <mergeCell ref="B225:E225"/>
    <mergeCell ref="B226:E226"/>
    <mergeCell ref="B241:E241"/>
    <mergeCell ref="B235:E235"/>
    <mergeCell ref="B236:E236"/>
    <mergeCell ref="B219:E219"/>
    <mergeCell ref="B317:E317"/>
    <mergeCell ref="B322:E322"/>
    <mergeCell ref="B323:E323"/>
    <mergeCell ref="B324:E324"/>
    <mergeCell ref="B325:E325"/>
    <mergeCell ref="B309:E309"/>
    <mergeCell ref="B310:E310"/>
    <mergeCell ref="B312:E312"/>
    <mergeCell ref="B313:E313"/>
    <mergeCell ref="B311:E311"/>
    <mergeCell ref="B314:E314"/>
    <mergeCell ref="B315:E315"/>
    <mergeCell ref="B316:E316"/>
    <mergeCell ref="B321:E321"/>
    <mergeCell ref="B338:E338"/>
    <mergeCell ref="B329:E329"/>
    <mergeCell ref="B326:E326"/>
    <mergeCell ref="B327:E327"/>
    <mergeCell ref="B328:E328"/>
    <mergeCell ref="B332:E332"/>
    <mergeCell ref="B333:E333"/>
    <mergeCell ref="B334:E334"/>
    <mergeCell ref="B335:E335"/>
    <mergeCell ref="B336:E336"/>
    <mergeCell ref="B301:E301"/>
    <mergeCell ref="B302:E302"/>
    <mergeCell ref="B308:E308"/>
    <mergeCell ref="B307:E307"/>
    <mergeCell ref="B303:E303"/>
    <mergeCell ref="B304:E304"/>
    <mergeCell ref="B305:E305"/>
    <mergeCell ref="B306:E306"/>
    <mergeCell ref="B296:E296"/>
    <mergeCell ref="B212:E212"/>
    <mergeCell ref="B214:E214"/>
    <mergeCell ref="B215:E215"/>
    <mergeCell ref="B216:E216"/>
    <mergeCell ref="B283:E283"/>
    <mergeCell ref="B220:E220"/>
    <mergeCell ref="B237:E237"/>
    <mergeCell ref="B239:E239"/>
    <mergeCell ref="B240:E240"/>
    <mergeCell ref="B281:E281"/>
    <mergeCell ref="B238:E238"/>
    <mergeCell ref="B227:E227"/>
    <mergeCell ref="B228:E228"/>
    <mergeCell ref="B280:E280"/>
    <mergeCell ref="B244:E244"/>
    <mergeCell ref="B245:E245"/>
    <mergeCell ref="B246:E246"/>
    <mergeCell ref="B242:E242"/>
    <mergeCell ref="B243:E243"/>
    <mergeCell ref="B233:E233"/>
    <mergeCell ref="B234:E234"/>
    <mergeCell ref="B205:E205"/>
    <mergeCell ref="B206:E206"/>
    <mergeCell ref="B207:E207"/>
    <mergeCell ref="B208:E208"/>
    <mergeCell ref="B222:E222"/>
    <mergeCell ref="B213:E213"/>
    <mergeCell ref="B231:E231"/>
    <mergeCell ref="B232:E232"/>
    <mergeCell ref="B229:E229"/>
    <mergeCell ref="B230:E230"/>
    <mergeCell ref="B221:E221"/>
    <mergeCell ref="B223:E223"/>
    <mergeCell ref="B209:E209"/>
    <mergeCell ref="B210:E210"/>
    <mergeCell ref="B211:E211"/>
    <mergeCell ref="B201:E201"/>
    <mergeCell ref="B202:E202"/>
    <mergeCell ref="B203:E203"/>
    <mergeCell ref="B204:E204"/>
    <mergeCell ref="B190:E190"/>
    <mergeCell ref="B193:E193"/>
    <mergeCell ref="B194:E194"/>
    <mergeCell ref="B195:E195"/>
    <mergeCell ref="B196:E196"/>
    <mergeCell ref="B197:E197"/>
    <mergeCell ref="B199:E199"/>
    <mergeCell ref="B200:E200"/>
    <mergeCell ref="B188:E188"/>
    <mergeCell ref="B189:E189"/>
    <mergeCell ref="B183:E183"/>
    <mergeCell ref="B184:E184"/>
    <mergeCell ref="B185:E185"/>
    <mergeCell ref="B186:E186"/>
    <mergeCell ref="B176:E176"/>
    <mergeCell ref="B177:E177"/>
    <mergeCell ref="B178:E178"/>
    <mergeCell ref="B187:E187"/>
    <mergeCell ref="B179:E179"/>
    <mergeCell ref="B180:E180"/>
    <mergeCell ref="B181:E181"/>
    <mergeCell ref="B182:E182"/>
    <mergeCell ref="B168:E168"/>
    <mergeCell ref="B169:E169"/>
    <mergeCell ref="B170:E170"/>
    <mergeCell ref="B171:E171"/>
    <mergeCell ref="B172:E172"/>
    <mergeCell ref="B173:E173"/>
    <mergeCell ref="B174:E174"/>
    <mergeCell ref="B175:E175"/>
    <mergeCell ref="B159:E159"/>
    <mergeCell ref="B160:E160"/>
    <mergeCell ref="B161:E161"/>
    <mergeCell ref="B162:E162"/>
    <mergeCell ref="B164:E164"/>
    <mergeCell ref="B165:E165"/>
    <mergeCell ref="B166:E166"/>
    <mergeCell ref="B167:E167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40:E140"/>
    <mergeCell ref="B141:E141"/>
    <mergeCell ref="B129:E129"/>
    <mergeCell ref="B130:E130"/>
    <mergeCell ref="B131:E131"/>
    <mergeCell ref="B132:E132"/>
    <mergeCell ref="B127:E127"/>
    <mergeCell ref="B128:E128"/>
    <mergeCell ref="B138:E138"/>
    <mergeCell ref="B139:E139"/>
    <mergeCell ref="B117:E117"/>
    <mergeCell ref="B126:E126"/>
    <mergeCell ref="B102:E102"/>
    <mergeCell ref="B103:E103"/>
    <mergeCell ref="B114:E114"/>
    <mergeCell ref="B109:E109"/>
    <mergeCell ref="B100:E100"/>
    <mergeCell ref="B101:E101"/>
    <mergeCell ref="B115:E115"/>
    <mergeCell ref="B116:E116"/>
    <mergeCell ref="B88:E88"/>
    <mergeCell ref="B93:E93"/>
    <mergeCell ref="B95:E95"/>
    <mergeCell ref="B79:E79"/>
    <mergeCell ref="B80:E80"/>
    <mergeCell ref="B81:E81"/>
    <mergeCell ref="B82:E82"/>
    <mergeCell ref="B94:E94"/>
    <mergeCell ref="B87:E87"/>
    <mergeCell ref="B86:E86"/>
    <mergeCell ref="B113:E113"/>
    <mergeCell ref="B78:E78"/>
    <mergeCell ref="B111:E111"/>
    <mergeCell ref="B112:E112"/>
    <mergeCell ref="B104:E104"/>
    <mergeCell ref="B98:E98"/>
    <mergeCell ref="B99:E99"/>
    <mergeCell ref="B83:E83"/>
    <mergeCell ref="B84:E84"/>
    <mergeCell ref="B85:E85"/>
    <mergeCell ref="B110:E110"/>
    <mergeCell ref="B105:E105"/>
    <mergeCell ref="B106:E106"/>
    <mergeCell ref="B107:E107"/>
    <mergeCell ref="B108:E108"/>
    <mergeCell ref="B286:E286"/>
    <mergeCell ref="B287:E287"/>
    <mergeCell ref="B288:E288"/>
    <mergeCell ref="B289:E289"/>
    <mergeCell ref="B345:E345"/>
    <mergeCell ref="B294:E294"/>
    <mergeCell ref="B290:E290"/>
    <mergeCell ref="B291:E291"/>
    <mergeCell ref="B293:E293"/>
    <mergeCell ref="B295:E295"/>
    <mergeCell ref="B297:E297"/>
    <mergeCell ref="B298:E298"/>
    <mergeCell ref="B299:E299"/>
    <mergeCell ref="B300:E300"/>
    <mergeCell ref="B77:E77"/>
    <mergeCell ref="B134:E134"/>
    <mergeCell ref="B135:E135"/>
    <mergeCell ref="B137:E137"/>
    <mergeCell ref="B136:E136"/>
    <mergeCell ref="B89:E89"/>
    <mergeCell ref="B90:E90"/>
    <mergeCell ref="B91:E91"/>
    <mergeCell ref="B92:E92"/>
    <mergeCell ref="B96:E96"/>
    <mergeCell ref="B69:E69"/>
    <mergeCell ref="B70:E70"/>
    <mergeCell ref="B71:E71"/>
    <mergeCell ref="B72:E72"/>
    <mergeCell ref="B73:E73"/>
    <mergeCell ref="B74:E74"/>
    <mergeCell ref="B75:E75"/>
    <mergeCell ref="B76:E76"/>
    <mergeCell ref="B54:E54"/>
    <mergeCell ref="B57:E57"/>
    <mergeCell ref="B66:E66"/>
    <mergeCell ref="B68:E68"/>
    <mergeCell ref="B65:E65"/>
    <mergeCell ref="B64:E64"/>
    <mergeCell ref="B67:E67"/>
    <mergeCell ref="B46:E46"/>
    <mergeCell ref="B47:E47"/>
    <mergeCell ref="B48:E48"/>
    <mergeCell ref="B49:E49"/>
    <mergeCell ref="B50:E50"/>
    <mergeCell ref="B51:E51"/>
    <mergeCell ref="B52:E52"/>
    <mergeCell ref="B53:E53"/>
    <mergeCell ref="B40:E40"/>
    <mergeCell ref="B41:E41"/>
    <mergeCell ref="B42:E42"/>
    <mergeCell ref="B45:E45"/>
    <mergeCell ref="B44:E44"/>
    <mergeCell ref="B43:E43"/>
    <mergeCell ref="B24:E24"/>
    <mergeCell ref="B25:E25"/>
    <mergeCell ref="B26:E26"/>
    <mergeCell ref="B35:E35"/>
    <mergeCell ref="B27:E27"/>
    <mergeCell ref="B28:E28"/>
    <mergeCell ref="B36:E36"/>
    <mergeCell ref="B37:E37"/>
    <mergeCell ref="B38:E38"/>
    <mergeCell ref="B39:E39"/>
    <mergeCell ref="B16:E16"/>
    <mergeCell ref="B23:E23"/>
    <mergeCell ref="B17:E17"/>
    <mergeCell ref="B21:E21"/>
    <mergeCell ref="B22:E22"/>
    <mergeCell ref="B29:E29"/>
    <mergeCell ref="B30:E30"/>
    <mergeCell ref="B31:E31"/>
    <mergeCell ref="B32:E32"/>
    <mergeCell ref="B14:E14"/>
    <mergeCell ref="B15:E15"/>
    <mergeCell ref="G1:I1"/>
    <mergeCell ref="G6:I6"/>
    <mergeCell ref="A3:I3"/>
    <mergeCell ref="A4:I4"/>
    <mergeCell ref="A7:A9"/>
    <mergeCell ref="H7:H8"/>
    <mergeCell ref="F7:F8"/>
    <mergeCell ref="G7:G8"/>
    <mergeCell ref="B353:E353"/>
    <mergeCell ref="B349:E349"/>
    <mergeCell ref="B347:E347"/>
    <mergeCell ref="B348:E348"/>
    <mergeCell ref="B350:E350"/>
    <mergeCell ref="B351:E351"/>
    <mergeCell ref="B12:E12"/>
    <mergeCell ref="B13:E13"/>
    <mergeCell ref="B368:E368"/>
    <mergeCell ref="B390:E390"/>
    <mergeCell ref="I7:I8"/>
    <mergeCell ref="B7:E8"/>
    <mergeCell ref="B10:E10"/>
    <mergeCell ref="B18:E18"/>
    <mergeCell ref="B19:E19"/>
    <mergeCell ref="B20:E20"/>
    <mergeCell ref="B11:E11"/>
    <mergeCell ref="B9:E9"/>
    <mergeCell ref="B158:E158"/>
    <mergeCell ref="B352:E352"/>
    <mergeCell ref="B451:E451"/>
    <mergeCell ref="B447:E447"/>
    <mergeCell ref="B361:E361"/>
    <mergeCell ref="B363:E363"/>
    <mergeCell ref="B364:E364"/>
    <mergeCell ref="B365:E365"/>
    <mergeCell ref="B367:E367"/>
    <mergeCell ref="B366:E366"/>
    <mergeCell ref="B519:E519"/>
    <mergeCell ref="B520:E520"/>
    <mergeCell ref="B33:E33"/>
    <mergeCell ref="B34:E34"/>
    <mergeCell ref="B357:E357"/>
    <mergeCell ref="B358:E358"/>
    <mergeCell ref="B359:E359"/>
    <mergeCell ref="B360:E360"/>
    <mergeCell ref="B354:E354"/>
    <mergeCell ref="B346:E346"/>
    <mergeCell ref="B515:E515"/>
    <mergeCell ref="B516:E516"/>
    <mergeCell ref="B517:E517"/>
    <mergeCell ref="B518:E518"/>
    <mergeCell ref="B535:E535"/>
    <mergeCell ref="B521:E521"/>
    <mergeCell ref="B522:E522"/>
    <mergeCell ref="B523:E523"/>
    <mergeCell ref="B524:E524"/>
    <mergeCell ref="B525:E525"/>
    <mergeCell ref="B526:E526"/>
    <mergeCell ref="B540:E540"/>
    <mergeCell ref="B541:E541"/>
    <mergeCell ref="B527:E527"/>
    <mergeCell ref="B528:E528"/>
    <mergeCell ref="B529:E529"/>
    <mergeCell ref="B530:E530"/>
    <mergeCell ref="B531:E531"/>
    <mergeCell ref="B532:E532"/>
    <mergeCell ref="B533:E533"/>
    <mergeCell ref="B534:E534"/>
    <mergeCell ref="B536:E536"/>
    <mergeCell ref="B537:E537"/>
    <mergeCell ref="B538:E538"/>
    <mergeCell ref="B539:E539"/>
    <mergeCell ref="B553:E553"/>
    <mergeCell ref="B554:E554"/>
    <mergeCell ref="B542:E542"/>
    <mergeCell ref="B544:E544"/>
    <mergeCell ref="B545:E545"/>
    <mergeCell ref="B546:E546"/>
    <mergeCell ref="B547:E547"/>
    <mergeCell ref="B548:E548"/>
    <mergeCell ref="B549:E549"/>
    <mergeCell ref="B550:E550"/>
    <mergeCell ref="B551:E551"/>
    <mergeCell ref="B552:E552"/>
    <mergeCell ref="B565:E565"/>
    <mergeCell ref="B566:E566"/>
    <mergeCell ref="B555:E555"/>
    <mergeCell ref="B556:E556"/>
    <mergeCell ref="B557:E557"/>
    <mergeCell ref="B558:E558"/>
    <mergeCell ref="B559:E559"/>
    <mergeCell ref="B560:E560"/>
    <mergeCell ref="B561:E561"/>
    <mergeCell ref="B562:E562"/>
    <mergeCell ref="B563:E563"/>
    <mergeCell ref="B564:E564"/>
    <mergeCell ref="B583:E583"/>
    <mergeCell ref="B584:E584"/>
    <mergeCell ref="B567:E567"/>
    <mergeCell ref="B568:E568"/>
    <mergeCell ref="B569:E569"/>
    <mergeCell ref="B570:E570"/>
    <mergeCell ref="B571:E571"/>
    <mergeCell ref="B572:E572"/>
    <mergeCell ref="B580:E580"/>
    <mergeCell ref="B573:E573"/>
    <mergeCell ref="B579:E579"/>
    <mergeCell ref="B581:E581"/>
    <mergeCell ref="B582:E582"/>
    <mergeCell ref="B595:E595"/>
    <mergeCell ref="B596:E596"/>
    <mergeCell ref="B585:E585"/>
    <mergeCell ref="B586:E586"/>
    <mergeCell ref="B587:E587"/>
    <mergeCell ref="B588:E588"/>
    <mergeCell ref="B589:E589"/>
    <mergeCell ref="B590:E590"/>
    <mergeCell ref="B591:E591"/>
    <mergeCell ref="B592:E592"/>
    <mergeCell ref="B593:E593"/>
    <mergeCell ref="B594:E594"/>
    <mergeCell ref="B608:E608"/>
    <mergeCell ref="B609:E609"/>
    <mergeCell ref="B597:E597"/>
    <mergeCell ref="B598:E598"/>
    <mergeCell ref="B599:E599"/>
    <mergeCell ref="B600:E600"/>
    <mergeCell ref="B601:E601"/>
    <mergeCell ref="B602:E602"/>
    <mergeCell ref="B603:E603"/>
    <mergeCell ref="B604:E604"/>
    <mergeCell ref="B605:E605"/>
    <mergeCell ref="B606:E606"/>
    <mergeCell ref="B620:E620"/>
    <mergeCell ref="B621:E621"/>
    <mergeCell ref="B610:E610"/>
    <mergeCell ref="B611:E611"/>
    <mergeCell ref="B612:E612"/>
    <mergeCell ref="B613:E613"/>
    <mergeCell ref="B614:E614"/>
    <mergeCell ref="B615:E615"/>
    <mergeCell ref="B616:E616"/>
    <mergeCell ref="B617:E617"/>
    <mergeCell ref="B618:E618"/>
    <mergeCell ref="B619:E619"/>
    <mergeCell ref="B632:E632"/>
    <mergeCell ref="B633:E633"/>
    <mergeCell ref="B622:E622"/>
    <mergeCell ref="B623:E623"/>
    <mergeCell ref="B624:E624"/>
    <mergeCell ref="B625:E625"/>
    <mergeCell ref="B626:E626"/>
    <mergeCell ref="B627:E627"/>
    <mergeCell ref="B628:E628"/>
    <mergeCell ref="B629:E629"/>
    <mergeCell ref="B630:E630"/>
    <mergeCell ref="B631:E631"/>
    <mergeCell ref="B649:E649"/>
    <mergeCell ref="B650:E650"/>
    <mergeCell ref="B634:E634"/>
    <mergeCell ref="B635:E635"/>
    <mergeCell ref="B636:E636"/>
    <mergeCell ref="B637:E637"/>
    <mergeCell ref="B643:E643"/>
    <mergeCell ref="B644:E644"/>
    <mergeCell ref="B645:E645"/>
    <mergeCell ref="B646:E646"/>
    <mergeCell ref="B647:E647"/>
    <mergeCell ref="B648:E648"/>
    <mergeCell ref="B661:E661"/>
    <mergeCell ref="B662:E662"/>
    <mergeCell ref="B651:E651"/>
    <mergeCell ref="B652:E652"/>
    <mergeCell ref="B653:E653"/>
    <mergeCell ref="B654:E654"/>
    <mergeCell ref="B655:E655"/>
    <mergeCell ref="B656:E656"/>
    <mergeCell ref="B657:E657"/>
    <mergeCell ref="B658:E658"/>
    <mergeCell ref="B659:E659"/>
    <mergeCell ref="B660:E660"/>
    <mergeCell ref="B674:E674"/>
    <mergeCell ref="B675:E675"/>
    <mergeCell ref="B663:E663"/>
    <mergeCell ref="B664:E664"/>
    <mergeCell ref="B665:E665"/>
    <mergeCell ref="B666:E666"/>
    <mergeCell ref="B667:E667"/>
    <mergeCell ref="B668:E668"/>
    <mergeCell ref="B669:E669"/>
    <mergeCell ref="B670:E670"/>
    <mergeCell ref="B672:E672"/>
    <mergeCell ref="B673:E673"/>
    <mergeCell ref="B686:E686"/>
    <mergeCell ref="B687:E687"/>
    <mergeCell ref="B676:E676"/>
    <mergeCell ref="B677:E677"/>
    <mergeCell ref="B678:E678"/>
    <mergeCell ref="B679:E679"/>
    <mergeCell ref="B680:E680"/>
    <mergeCell ref="B681:E681"/>
    <mergeCell ref="B682:E682"/>
    <mergeCell ref="B683:E683"/>
    <mergeCell ref="B684:E684"/>
    <mergeCell ref="B685:E685"/>
    <mergeCell ref="B698:E698"/>
    <mergeCell ref="B699:E699"/>
    <mergeCell ref="B688:E688"/>
    <mergeCell ref="B689:E689"/>
    <mergeCell ref="B690:E690"/>
    <mergeCell ref="B691:E691"/>
    <mergeCell ref="B692:E692"/>
    <mergeCell ref="B693:E693"/>
    <mergeCell ref="B694:E694"/>
    <mergeCell ref="B695:E695"/>
    <mergeCell ref="B696:E696"/>
    <mergeCell ref="B697:E697"/>
    <mergeCell ref="B715:E715"/>
    <mergeCell ref="B716:E716"/>
    <mergeCell ref="B700:E700"/>
    <mergeCell ref="B701:E701"/>
    <mergeCell ref="B707:E707"/>
    <mergeCell ref="B708:E708"/>
    <mergeCell ref="B709:E709"/>
    <mergeCell ref="B710:E710"/>
    <mergeCell ref="B711:E711"/>
    <mergeCell ref="B712:E712"/>
    <mergeCell ref="B713:E713"/>
    <mergeCell ref="B714:E714"/>
    <mergeCell ref="B727:E727"/>
    <mergeCell ref="B728:E728"/>
    <mergeCell ref="B717:E717"/>
    <mergeCell ref="B718:E718"/>
    <mergeCell ref="B719:E719"/>
    <mergeCell ref="B720:E720"/>
    <mergeCell ref="B721:E721"/>
    <mergeCell ref="B722:E722"/>
    <mergeCell ref="B723:E723"/>
    <mergeCell ref="B724:E724"/>
    <mergeCell ref="B725:E725"/>
    <mergeCell ref="B726:E726"/>
    <mergeCell ref="B741:E741"/>
    <mergeCell ref="B742:E742"/>
    <mergeCell ref="B739:E739"/>
    <mergeCell ref="B729:E729"/>
    <mergeCell ref="B730:E730"/>
    <mergeCell ref="B731:E731"/>
    <mergeCell ref="B732:E732"/>
    <mergeCell ref="B733:E733"/>
    <mergeCell ref="B734:E734"/>
    <mergeCell ref="B736:E736"/>
    <mergeCell ref="B737:E737"/>
    <mergeCell ref="B738:E738"/>
    <mergeCell ref="B740:E740"/>
    <mergeCell ref="B753:E753"/>
    <mergeCell ref="B754:E754"/>
    <mergeCell ref="B755:E755"/>
    <mergeCell ref="B743:E743"/>
    <mergeCell ref="B744:E744"/>
    <mergeCell ref="B745:E745"/>
    <mergeCell ref="B746:E746"/>
    <mergeCell ref="B747:E747"/>
    <mergeCell ref="B748:E748"/>
    <mergeCell ref="B749:E749"/>
    <mergeCell ref="B750:E750"/>
    <mergeCell ref="B751:E751"/>
    <mergeCell ref="B752:E752"/>
    <mergeCell ref="B765:E765"/>
    <mergeCell ref="B766:E766"/>
    <mergeCell ref="B760:E760"/>
    <mergeCell ref="B761:E761"/>
    <mergeCell ref="B762:E762"/>
    <mergeCell ref="B759:E759"/>
    <mergeCell ref="B756:E756"/>
    <mergeCell ref="B763:E763"/>
    <mergeCell ref="B764:E764"/>
    <mergeCell ref="B757:E757"/>
    <mergeCell ref="B758:E758"/>
  </mergeCells>
  <printOptions/>
  <pageMargins left="0.75" right="0.75" top="0.77" bottom="0.78" header="0.5" footer="0.5"/>
  <pageSetup firstPageNumber="30" useFirstPageNumber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V30"/>
  <sheetViews>
    <sheetView zoomScaleSheetLayoutView="90" zoomScalePageLayoutView="0" workbookViewId="0" topLeftCell="A1">
      <selection activeCell="M11" sqref="M11"/>
    </sheetView>
  </sheetViews>
  <sheetFormatPr defaultColWidth="9.00390625" defaultRowHeight="12.75"/>
  <cols>
    <col min="1" max="1" width="29.375" style="245" customWidth="1"/>
    <col min="2" max="2" width="6.875" style="245" customWidth="1"/>
    <col min="3" max="3" width="6.375" style="245" customWidth="1"/>
    <col min="4" max="4" width="6.25390625" style="245" customWidth="1"/>
    <col min="5" max="5" width="6.875" style="245" customWidth="1"/>
    <col min="6" max="6" width="6.625" style="245" customWidth="1"/>
    <col min="7" max="8" width="6.25390625" style="245" customWidth="1"/>
    <col min="9" max="9" width="7.00390625" style="245" customWidth="1"/>
    <col min="10" max="10" width="6.125" style="245" customWidth="1"/>
    <col min="11" max="11" width="6.375" style="245" customWidth="1"/>
    <col min="12" max="12" width="6.75390625" style="245" customWidth="1"/>
    <col min="13" max="13" width="5.75390625" style="245" customWidth="1"/>
    <col min="14" max="14" width="6.75390625" style="245" customWidth="1"/>
    <col min="15" max="17" width="6.25390625" style="245" customWidth="1"/>
    <col min="18" max="18" width="5.875" style="245" customWidth="1"/>
    <col min="19" max="19" width="6.125" style="245" customWidth="1"/>
    <col min="20" max="20" width="6.00390625" style="245" customWidth="1"/>
    <col min="21" max="21" width="5.75390625" style="245" customWidth="1"/>
    <col min="22" max="22" width="0.2421875" style="245" customWidth="1"/>
    <col min="23" max="16384" width="9.125" style="245" customWidth="1"/>
  </cols>
  <sheetData>
    <row r="1" spans="1:22" ht="12.75">
      <c r="A1" s="1345" t="s">
        <v>180</v>
      </c>
      <c r="B1" s="1345"/>
      <c r="C1" s="1345"/>
      <c r="D1" s="1345"/>
      <c r="E1" s="1345"/>
      <c r="F1" s="1345"/>
      <c r="G1" s="1345"/>
      <c r="H1" s="1345"/>
      <c r="I1" s="1345"/>
      <c r="J1" s="1345"/>
      <c r="K1" s="1345"/>
      <c r="L1" s="1345"/>
      <c r="M1" s="1345"/>
      <c r="N1" s="1345"/>
      <c r="O1" s="1345"/>
      <c r="P1" s="1345"/>
      <c r="Q1" s="1345"/>
      <c r="R1" s="1345"/>
      <c r="S1" s="1345"/>
      <c r="T1" s="1345"/>
      <c r="U1" s="1345"/>
      <c r="V1" s="1345"/>
    </row>
    <row r="2" spans="7:10" ht="12.75">
      <c r="G2" s="246"/>
      <c r="H2" s="246"/>
      <c r="I2" s="246"/>
      <c r="J2" s="246"/>
    </row>
    <row r="3" spans="1:22" ht="12.75" customHeight="1">
      <c r="A3" s="1346" t="s">
        <v>875</v>
      </c>
      <c r="B3" s="1346"/>
      <c r="C3" s="1346"/>
      <c r="D3" s="1346"/>
      <c r="E3" s="1346"/>
      <c r="F3" s="1346"/>
      <c r="G3" s="1346"/>
      <c r="H3" s="1346"/>
      <c r="I3" s="1346"/>
      <c r="J3" s="1346"/>
      <c r="K3" s="1346"/>
      <c r="L3" s="1346"/>
      <c r="M3" s="1346"/>
      <c r="N3" s="1346"/>
      <c r="O3" s="1346"/>
      <c r="P3" s="1346"/>
      <c r="Q3" s="1346"/>
      <c r="R3" s="1346"/>
      <c r="S3" s="1346"/>
      <c r="T3" s="1346"/>
      <c r="U3" s="1346"/>
      <c r="V3" s="1346"/>
    </row>
    <row r="4" spans="1:22" ht="16.5" customHeight="1">
      <c r="A4" s="1346" t="s">
        <v>179</v>
      </c>
      <c r="B4" s="1346"/>
      <c r="C4" s="1346"/>
      <c r="D4" s="1346"/>
      <c r="E4" s="1346"/>
      <c r="F4" s="1346"/>
      <c r="G4" s="1346"/>
      <c r="H4" s="1346"/>
      <c r="I4" s="1346"/>
      <c r="J4" s="1346"/>
      <c r="K4" s="1346"/>
      <c r="L4" s="1346"/>
      <c r="M4" s="1346"/>
      <c r="N4" s="1346"/>
      <c r="O4" s="1346"/>
      <c r="P4" s="1346"/>
      <c r="Q4" s="1346"/>
      <c r="R4" s="1346"/>
      <c r="S4" s="1346"/>
      <c r="T4" s="1346"/>
      <c r="U4" s="1346"/>
      <c r="V4" s="1346"/>
    </row>
    <row r="5" spans="1:22" ht="16.5" customHeight="1">
      <c r="A5" s="1346" t="s">
        <v>182</v>
      </c>
      <c r="B5" s="1346"/>
      <c r="C5" s="1346"/>
      <c r="D5" s="1346"/>
      <c r="E5" s="1346"/>
      <c r="F5" s="1346"/>
      <c r="G5" s="1346"/>
      <c r="H5" s="1346"/>
      <c r="I5" s="1346"/>
      <c r="J5" s="1346"/>
      <c r="K5" s="1346"/>
      <c r="L5" s="1346"/>
      <c r="M5" s="1346"/>
      <c r="N5" s="1346"/>
      <c r="O5" s="1346"/>
      <c r="P5" s="1346"/>
      <c r="Q5" s="1346"/>
      <c r="R5" s="1346"/>
      <c r="S5" s="1346"/>
      <c r="T5" s="1346"/>
      <c r="U5" s="1346"/>
      <c r="V5" s="1346"/>
    </row>
    <row r="7" spans="9:10" ht="12.75">
      <c r="I7" s="1347"/>
      <c r="J7" s="1347"/>
    </row>
    <row r="8" spans="1:22" ht="12.75" customHeight="1">
      <c r="A8" s="505" t="s">
        <v>72</v>
      </c>
      <c r="B8" s="1342" t="s">
        <v>184</v>
      </c>
      <c r="C8" s="1343"/>
      <c r="D8" s="1343"/>
      <c r="E8" s="1343"/>
      <c r="F8" s="1343"/>
      <c r="G8" s="1343"/>
      <c r="H8" s="1343"/>
      <c r="I8" s="1343"/>
      <c r="J8" s="1343"/>
      <c r="K8" s="1343"/>
      <c r="L8" s="1343"/>
      <c r="M8" s="1343"/>
      <c r="N8" s="1343"/>
      <c r="O8" s="1343"/>
      <c r="P8" s="1343"/>
      <c r="Q8" s="1343"/>
      <c r="R8" s="1343"/>
      <c r="S8" s="1343"/>
      <c r="T8" s="1343"/>
      <c r="U8" s="1343"/>
      <c r="V8" s="1344"/>
    </row>
    <row r="9" spans="1:22" ht="12.75">
      <c r="A9" s="492"/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</row>
    <row r="10" spans="1:22" ht="16.5" customHeight="1">
      <c r="A10" s="494"/>
      <c r="B10" s="495" t="s">
        <v>437</v>
      </c>
      <c r="C10" s="495" t="s">
        <v>61</v>
      </c>
      <c r="D10" s="495" t="s">
        <v>244</v>
      </c>
      <c r="E10" s="495" t="s">
        <v>181</v>
      </c>
      <c r="F10" s="495" t="s">
        <v>183</v>
      </c>
      <c r="G10" s="495" t="s">
        <v>185</v>
      </c>
      <c r="H10" s="495" t="s">
        <v>186</v>
      </c>
      <c r="I10" s="495" t="s">
        <v>187</v>
      </c>
      <c r="J10" s="495" t="s">
        <v>188</v>
      </c>
      <c r="K10" s="495" t="s">
        <v>189</v>
      </c>
      <c r="L10" s="495" t="s">
        <v>190</v>
      </c>
      <c r="M10" s="495" t="s">
        <v>191</v>
      </c>
      <c r="N10" s="495" t="s">
        <v>192</v>
      </c>
      <c r="O10" s="495" t="s">
        <v>193</v>
      </c>
      <c r="P10" s="495" t="s">
        <v>194</v>
      </c>
      <c r="Q10" s="495" t="s">
        <v>195</v>
      </c>
      <c r="R10" s="495" t="s">
        <v>196</v>
      </c>
      <c r="S10" s="495" t="s">
        <v>197</v>
      </c>
      <c r="T10" s="495" t="s">
        <v>198</v>
      </c>
      <c r="U10" s="495" t="s">
        <v>199</v>
      </c>
      <c r="V10" s="495"/>
    </row>
    <row r="11" spans="1:22" ht="17.25" customHeight="1">
      <c r="A11" s="496" t="s">
        <v>200</v>
      </c>
      <c r="B11" s="494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</row>
    <row r="12" spans="1:22" ht="12" customHeight="1">
      <c r="A12" s="497"/>
      <c r="B12" s="494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</row>
    <row r="13" spans="1:22" ht="12.75">
      <c r="A13" s="494" t="s">
        <v>201</v>
      </c>
      <c r="B13" s="498">
        <v>9368970</v>
      </c>
      <c r="C13" s="498">
        <v>9381970</v>
      </c>
      <c r="D13" s="498">
        <v>9368970</v>
      </c>
      <c r="E13" s="498">
        <v>9368970</v>
      </c>
      <c r="F13" s="498">
        <v>9368970</v>
      </c>
      <c r="G13" s="498">
        <v>9129709</v>
      </c>
      <c r="H13" s="498">
        <v>239500</v>
      </c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</row>
    <row r="14" spans="1:22" ht="16.5" customHeight="1">
      <c r="A14" s="494" t="s">
        <v>202</v>
      </c>
      <c r="B14" s="498">
        <v>0</v>
      </c>
      <c r="C14" s="498">
        <v>0</v>
      </c>
      <c r="D14" s="498">
        <v>2780000</v>
      </c>
      <c r="E14" s="498">
        <v>2780000</v>
      </c>
      <c r="F14" s="498">
        <v>2780000</v>
      </c>
      <c r="G14" s="498">
        <v>2780000</v>
      </c>
      <c r="H14" s="498">
        <v>2780000</v>
      </c>
      <c r="I14" s="498">
        <v>2780000</v>
      </c>
      <c r="J14" s="498">
        <v>2780000</v>
      </c>
      <c r="K14" s="498">
        <v>2780000</v>
      </c>
      <c r="L14" s="498">
        <v>2780000</v>
      </c>
      <c r="M14" s="498">
        <v>2780000</v>
      </c>
      <c r="N14" s="498">
        <v>2780000</v>
      </c>
      <c r="O14" s="498">
        <v>2780000</v>
      </c>
      <c r="P14" s="498">
        <v>2780000</v>
      </c>
      <c r="Q14" s="498">
        <v>2780000</v>
      </c>
      <c r="R14" s="498">
        <v>2780000</v>
      </c>
      <c r="S14" s="498">
        <v>2780000</v>
      </c>
      <c r="T14" s="498">
        <v>2780000</v>
      </c>
      <c r="U14" s="498">
        <v>740000</v>
      </c>
      <c r="V14" s="498"/>
    </row>
    <row r="15" spans="1:22" ht="12.75" customHeight="1">
      <c r="A15" s="494" t="s">
        <v>203</v>
      </c>
      <c r="B15" s="498">
        <v>0</v>
      </c>
      <c r="C15" s="498">
        <v>0</v>
      </c>
      <c r="D15" s="498">
        <v>6120000</v>
      </c>
      <c r="E15" s="498">
        <v>6120000</v>
      </c>
      <c r="F15" s="498">
        <v>6120000</v>
      </c>
      <c r="G15" s="498">
        <v>6120000</v>
      </c>
      <c r="H15" s="498">
        <v>6120000</v>
      </c>
      <c r="I15" s="498">
        <v>6120000</v>
      </c>
      <c r="J15" s="498">
        <v>6120000</v>
      </c>
      <c r="K15" s="498">
        <v>6120000</v>
      </c>
      <c r="L15" s="498">
        <v>6120000</v>
      </c>
      <c r="M15" s="498">
        <v>6120000</v>
      </c>
      <c r="N15" s="498">
        <v>6120000</v>
      </c>
      <c r="O15" s="498">
        <v>6120000</v>
      </c>
      <c r="P15" s="498">
        <v>6120000</v>
      </c>
      <c r="Q15" s="498">
        <v>6120000</v>
      </c>
      <c r="R15" s="498">
        <v>6120000</v>
      </c>
      <c r="S15" s="498">
        <v>6120000</v>
      </c>
      <c r="T15" s="498">
        <v>6120000</v>
      </c>
      <c r="U15" s="498">
        <v>1960000</v>
      </c>
      <c r="V15" s="498"/>
    </row>
    <row r="16" spans="1:22" ht="12.75" customHeight="1">
      <c r="A16" s="494" t="s">
        <v>204</v>
      </c>
      <c r="B16" s="498">
        <v>0</v>
      </c>
      <c r="C16" s="498">
        <v>0</v>
      </c>
      <c r="D16" s="498">
        <v>1007000</v>
      </c>
      <c r="E16" s="498">
        <v>4029000</v>
      </c>
      <c r="F16" s="498">
        <v>4029000</v>
      </c>
      <c r="G16" s="498">
        <v>4029000</v>
      </c>
      <c r="H16" s="498">
        <v>4029000</v>
      </c>
      <c r="I16" s="498">
        <v>4028000</v>
      </c>
      <c r="J16" s="498">
        <v>4028000</v>
      </c>
      <c r="K16" s="498">
        <v>3021000</v>
      </c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</row>
    <row r="17" spans="1:22" ht="12.75" customHeight="1">
      <c r="A17" s="494" t="s">
        <v>205</v>
      </c>
      <c r="B17" s="498">
        <v>0</v>
      </c>
      <c r="C17" s="498">
        <v>0</v>
      </c>
      <c r="D17" s="498">
        <v>117000</v>
      </c>
      <c r="E17" s="498">
        <v>467000</v>
      </c>
      <c r="F17" s="498">
        <v>467000</v>
      </c>
      <c r="G17" s="498">
        <v>467000</v>
      </c>
      <c r="H17" s="498">
        <v>467000</v>
      </c>
      <c r="I17" s="498">
        <v>467000</v>
      </c>
      <c r="J17" s="498">
        <v>467000</v>
      </c>
      <c r="K17" s="498">
        <v>350000</v>
      </c>
      <c r="L17" s="498"/>
      <c r="M17" s="498"/>
      <c r="N17" s="498"/>
      <c r="O17" s="498"/>
      <c r="P17" s="498"/>
      <c r="Q17" s="498"/>
      <c r="R17" s="498"/>
      <c r="S17" s="498"/>
      <c r="T17" s="498"/>
      <c r="U17" s="498"/>
      <c r="V17" s="498"/>
    </row>
    <row r="18" spans="1:22" ht="12.75" customHeight="1">
      <c r="A18" s="499" t="s">
        <v>206</v>
      </c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</row>
    <row r="19" spans="1:22" ht="12.75" customHeight="1">
      <c r="A19" s="499"/>
      <c r="B19" s="498"/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500"/>
    </row>
    <row r="20" spans="1:22" ht="12.75" customHeight="1">
      <c r="A20" s="501" t="s">
        <v>207</v>
      </c>
      <c r="B20" s="498"/>
      <c r="C20" s="498">
        <v>46972000</v>
      </c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500"/>
    </row>
    <row r="21" spans="1:22" ht="12.75" customHeight="1">
      <c r="A21" s="501" t="s">
        <v>208</v>
      </c>
      <c r="B21" s="498">
        <v>0</v>
      </c>
      <c r="C21" s="498">
        <v>0</v>
      </c>
      <c r="D21" s="498">
        <v>0</v>
      </c>
      <c r="E21" s="498">
        <v>4445000</v>
      </c>
      <c r="F21" s="498">
        <v>17780000</v>
      </c>
      <c r="G21" s="498">
        <v>17775000</v>
      </c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500"/>
    </row>
    <row r="22" spans="1:22" ht="12.75" customHeight="1">
      <c r="A22" s="499"/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500"/>
    </row>
    <row r="23" spans="1:22" ht="12.75" customHeight="1">
      <c r="A23" s="501" t="s">
        <v>209</v>
      </c>
      <c r="B23" s="498"/>
      <c r="C23" s="498">
        <v>20000000</v>
      </c>
      <c r="D23" s="498">
        <v>19997895</v>
      </c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500"/>
    </row>
    <row r="24" spans="1:22" ht="12.75" customHeight="1">
      <c r="A24" s="501" t="s">
        <v>827</v>
      </c>
      <c r="B24" s="498"/>
      <c r="C24" s="498"/>
      <c r="D24" s="498">
        <v>26027862</v>
      </c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500"/>
    </row>
    <row r="25" spans="1:22" ht="12.75" customHeight="1">
      <c r="A25" s="501" t="s">
        <v>640</v>
      </c>
      <c r="B25" s="498"/>
      <c r="C25" s="498">
        <v>17564000</v>
      </c>
      <c r="D25" s="498">
        <v>29361921</v>
      </c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500"/>
    </row>
    <row r="26" spans="1:22" ht="12.75" customHeight="1">
      <c r="A26" s="501" t="s">
        <v>210</v>
      </c>
      <c r="B26" s="498"/>
      <c r="C26" s="498"/>
      <c r="D26" s="498"/>
      <c r="E26" s="498">
        <v>14400000</v>
      </c>
      <c r="F26" s="498">
        <v>14400000</v>
      </c>
      <c r="G26" s="498">
        <v>14400000</v>
      </c>
      <c r="H26" s="498">
        <v>14400000</v>
      </c>
      <c r="I26" s="498">
        <v>14400000</v>
      </c>
      <c r="J26" s="498">
        <v>14400000</v>
      </c>
      <c r="K26" s="498">
        <v>14400000</v>
      </c>
      <c r="L26" s="498">
        <v>14400000</v>
      </c>
      <c r="M26" s="498">
        <v>14800000</v>
      </c>
      <c r="N26" s="498"/>
      <c r="O26" s="498"/>
      <c r="P26" s="498"/>
      <c r="Q26" s="498"/>
      <c r="R26" s="498"/>
      <c r="S26" s="498"/>
      <c r="T26" s="498"/>
      <c r="U26" s="498"/>
      <c r="V26" s="500"/>
    </row>
    <row r="27" spans="1:22" ht="12.75" customHeight="1">
      <c r="A27" s="499"/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500"/>
    </row>
    <row r="28" spans="1:22" ht="12.75" customHeight="1">
      <c r="A28" s="502" t="s">
        <v>457</v>
      </c>
      <c r="B28" s="503">
        <f>SUM(B13:B18)</f>
        <v>9368970</v>
      </c>
      <c r="C28" s="503">
        <f>SUM(C13:C27)</f>
        <v>93917970</v>
      </c>
      <c r="D28" s="503">
        <f aca="true" t="shared" si="0" ref="D28:U28">SUM(D13:D27)</f>
        <v>94780648</v>
      </c>
      <c r="E28" s="503">
        <f t="shared" si="0"/>
        <v>41609970</v>
      </c>
      <c r="F28" s="503">
        <f t="shared" si="0"/>
        <v>54944970</v>
      </c>
      <c r="G28" s="503">
        <f t="shared" si="0"/>
        <v>54700709</v>
      </c>
      <c r="H28" s="503">
        <f t="shared" si="0"/>
        <v>28035500</v>
      </c>
      <c r="I28" s="503">
        <f t="shared" si="0"/>
        <v>27795000</v>
      </c>
      <c r="J28" s="503">
        <f t="shared" si="0"/>
        <v>27795000</v>
      </c>
      <c r="K28" s="503">
        <f t="shared" si="0"/>
        <v>26671000</v>
      </c>
      <c r="L28" s="503">
        <f t="shared" si="0"/>
        <v>23300000</v>
      </c>
      <c r="M28" s="503">
        <f t="shared" si="0"/>
        <v>23700000</v>
      </c>
      <c r="N28" s="503">
        <f t="shared" si="0"/>
        <v>8900000</v>
      </c>
      <c r="O28" s="503">
        <f t="shared" si="0"/>
        <v>8900000</v>
      </c>
      <c r="P28" s="503">
        <f t="shared" si="0"/>
        <v>8900000</v>
      </c>
      <c r="Q28" s="503">
        <f t="shared" si="0"/>
        <v>8900000</v>
      </c>
      <c r="R28" s="503">
        <f t="shared" si="0"/>
        <v>8900000</v>
      </c>
      <c r="S28" s="503">
        <f t="shared" si="0"/>
        <v>8900000</v>
      </c>
      <c r="T28" s="503">
        <f t="shared" si="0"/>
        <v>8900000</v>
      </c>
      <c r="U28" s="503">
        <f t="shared" si="0"/>
        <v>2700000</v>
      </c>
      <c r="V28" s="504">
        <f>SUM(A28:U28)</f>
        <v>571619737</v>
      </c>
    </row>
    <row r="29" spans="1:22" ht="12.75" customHeight="1">
      <c r="A29" s="490"/>
      <c r="B29" s="491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1"/>
      <c r="R29" s="491"/>
      <c r="S29" s="491"/>
      <c r="T29" s="491"/>
      <c r="U29" s="491"/>
      <c r="V29" s="489"/>
    </row>
    <row r="30" spans="1:22" ht="12.75" customHeight="1">
      <c r="A30" s="487"/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6"/>
    </row>
  </sheetData>
  <sheetProtection/>
  <mergeCells count="6">
    <mergeCell ref="B8:V8"/>
    <mergeCell ref="A1:V1"/>
    <mergeCell ref="A3:V3"/>
    <mergeCell ref="A4:V4"/>
    <mergeCell ref="A5:V5"/>
    <mergeCell ref="I7:J7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Újszász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Mónika</dc:creator>
  <cp:keywords/>
  <dc:description/>
  <cp:lastModifiedBy>TitkárMónika</cp:lastModifiedBy>
  <cp:lastPrinted>2013-03-13T06:53:53Z</cp:lastPrinted>
  <dcterms:created xsi:type="dcterms:W3CDTF">2006-02-01T06:47:46Z</dcterms:created>
  <dcterms:modified xsi:type="dcterms:W3CDTF">2013-03-13T06:53:54Z</dcterms:modified>
  <cp:category/>
  <cp:version/>
  <cp:contentType/>
  <cp:contentStatus/>
</cp:coreProperties>
</file>